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N:\Daniela\Obecní úřad\Investiční akce\2021 Rekonstrukce místních komunikací 432_1 a 430_1\Výběrové řízení\Zadávací dokumentace\"/>
    </mc:Choice>
  </mc:AlternateContent>
  <xr:revisionPtr revIDLastSave="0" documentId="13_ncr:1_{04892A98-2B83-4E56-A674-B85440A4FF5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kapitulace" sheetId="1" r:id="rId1"/>
    <sheet name="SO 101.1" sheetId="2" r:id="rId2"/>
    <sheet name="SO 101.2_SO 101.2" sheetId="3" r:id="rId3"/>
    <sheet name="SO 101.2_SO 300" sheetId="4" r:id="rId4"/>
    <sheet name="SO 101.3" sheetId="5" r:id="rId5"/>
    <sheet name="SO 300.1" sheetId="6" r:id="rId6"/>
  </sheets>
  <calcPr calcId="191029"/>
  <webPublishing codePag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73" i="6" l="1"/>
  <c r="O73" i="6" s="1"/>
  <c r="I69" i="6"/>
  <c r="O69" i="6" s="1"/>
  <c r="I65" i="6"/>
  <c r="O65" i="6" s="1"/>
  <c r="I61" i="6"/>
  <c r="I56" i="6"/>
  <c r="O56" i="6" s="1"/>
  <c r="R55" i="6"/>
  <c r="O55" i="6" s="1"/>
  <c r="Q55" i="6"/>
  <c r="I55" i="6" s="1"/>
  <c r="O51" i="6"/>
  <c r="I51" i="6"/>
  <c r="I47" i="6"/>
  <c r="O47" i="6" s="1"/>
  <c r="I43" i="6"/>
  <c r="O43" i="6" s="1"/>
  <c r="R38" i="6" s="1"/>
  <c r="O38" i="6" s="1"/>
  <c r="I39" i="6"/>
  <c r="O39" i="6" s="1"/>
  <c r="O34" i="6"/>
  <c r="I34" i="6"/>
  <c r="I30" i="6"/>
  <c r="O30" i="6" s="1"/>
  <c r="I26" i="6"/>
  <c r="O26" i="6" s="1"/>
  <c r="I22" i="6"/>
  <c r="O22" i="6" s="1"/>
  <c r="I18" i="6"/>
  <c r="O18" i="6" s="1"/>
  <c r="I14" i="6"/>
  <c r="O14" i="6" s="1"/>
  <c r="I9" i="6"/>
  <c r="Q8" i="6" s="1"/>
  <c r="I8" i="6" s="1"/>
  <c r="I64" i="5"/>
  <c r="O64" i="5" s="1"/>
  <c r="I60" i="5"/>
  <c r="O60" i="5" s="1"/>
  <c r="I56" i="5"/>
  <c r="I51" i="5"/>
  <c r="O51" i="5" s="1"/>
  <c r="I47" i="5"/>
  <c r="O47" i="5" s="1"/>
  <c r="R42" i="5" s="1"/>
  <c r="O42" i="5" s="1"/>
  <c r="I43" i="5"/>
  <c r="O43" i="5" s="1"/>
  <c r="O38" i="5"/>
  <c r="R37" i="5" s="1"/>
  <c r="O37" i="5" s="1"/>
  <c r="I38" i="5"/>
  <c r="Q37" i="5" s="1"/>
  <c r="I37" i="5"/>
  <c r="I33" i="5"/>
  <c r="O33" i="5" s="1"/>
  <c r="I29" i="5"/>
  <c r="O29" i="5" s="1"/>
  <c r="I25" i="5"/>
  <c r="O25" i="5" s="1"/>
  <c r="O21" i="5"/>
  <c r="I21" i="5"/>
  <c r="I17" i="5"/>
  <c r="O17" i="5" s="1"/>
  <c r="I13" i="5"/>
  <c r="O13" i="5" s="1"/>
  <c r="R8" i="5" s="1"/>
  <c r="O8" i="5" s="1"/>
  <c r="I9" i="5"/>
  <c r="O9" i="5" s="1"/>
  <c r="I82" i="4"/>
  <c r="O82" i="4" s="1"/>
  <c r="I78" i="4"/>
  <c r="O78" i="4" s="1"/>
  <c r="I74" i="4"/>
  <c r="O74" i="4" s="1"/>
  <c r="I70" i="4"/>
  <c r="O70" i="4" s="1"/>
  <c r="I66" i="4"/>
  <c r="O66" i="4" s="1"/>
  <c r="I62" i="4"/>
  <c r="I57" i="4"/>
  <c r="O57" i="4" s="1"/>
  <c r="I53" i="4"/>
  <c r="O53" i="4" s="1"/>
  <c r="I49" i="4"/>
  <c r="O49" i="4" s="1"/>
  <c r="I45" i="4"/>
  <c r="I40" i="4"/>
  <c r="O40" i="4" s="1"/>
  <c r="R39" i="4"/>
  <c r="O39" i="4" s="1"/>
  <c r="Q39" i="4"/>
  <c r="I39" i="4" s="1"/>
  <c r="O35" i="4"/>
  <c r="I35" i="4"/>
  <c r="I31" i="4"/>
  <c r="O31" i="4" s="1"/>
  <c r="I27" i="4"/>
  <c r="O27" i="4" s="1"/>
  <c r="I23" i="4"/>
  <c r="O23" i="4" s="1"/>
  <c r="I19" i="4"/>
  <c r="I14" i="4"/>
  <c r="O14" i="4" s="1"/>
  <c r="I10" i="4"/>
  <c r="Q9" i="4" s="1"/>
  <c r="I9" i="4" s="1"/>
  <c r="I65" i="3"/>
  <c r="O65" i="3" s="1"/>
  <c r="I61" i="3"/>
  <c r="O61" i="3" s="1"/>
  <c r="I57" i="3"/>
  <c r="I52" i="3"/>
  <c r="O52" i="3" s="1"/>
  <c r="I48" i="3"/>
  <c r="O48" i="3" s="1"/>
  <c r="R43" i="3" s="1"/>
  <c r="O43" i="3" s="1"/>
  <c r="I44" i="3"/>
  <c r="O44" i="3" s="1"/>
  <c r="O39" i="3"/>
  <c r="R38" i="3" s="1"/>
  <c r="O38" i="3" s="1"/>
  <c r="I39" i="3"/>
  <c r="Q38" i="3"/>
  <c r="I38" i="3"/>
  <c r="I34" i="3"/>
  <c r="O34" i="3" s="1"/>
  <c r="I30" i="3"/>
  <c r="O30" i="3" s="1"/>
  <c r="I26" i="3"/>
  <c r="O26" i="3" s="1"/>
  <c r="I22" i="3"/>
  <c r="O22" i="3" s="1"/>
  <c r="I18" i="3"/>
  <c r="O18" i="3" s="1"/>
  <c r="O14" i="3"/>
  <c r="I14" i="3"/>
  <c r="I10" i="3"/>
  <c r="O10" i="3" s="1"/>
  <c r="Q9" i="3"/>
  <c r="I9" i="3" s="1"/>
  <c r="I64" i="2"/>
  <c r="O64" i="2" s="1"/>
  <c r="I60" i="2"/>
  <c r="O60" i="2" s="1"/>
  <c r="R55" i="2" s="1"/>
  <c r="O55" i="2" s="1"/>
  <c r="I56" i="2"/>
  <c r="O56" i="2" s="1"/>
  <c r="I51" i="2"/>
  <c r="O51" i="2" s="1"/>
  <c r="I47" i="2"/>
  <c r="O47" i="2" s="1"/>
  <c r="I43" i="2"/>
  <c r="O43" i="2" s="1"/>
  <c r="R42" i="2" s="1"/>
  <c r="O42" i="2" s="1"/>
  <c r="Q42" i="2"/>
  <c r="I42" i="2" s="1"/>
  <c r="I38" i="2"/>
  <c r="O38" i="2" s="1"/>
  <c r="R37" i="2"/>
  <c r="O37" i="2" s="1"/>
  <c r="I33" i="2"/>
  <c r="O33" i="2" s="1"/>
  <c r="I29" i="2"/>
  <c r="O29" i="2" s="1"/>
  <c r="I25" i="2"/>
  <c r="O25" i="2" s="1"/>
  <c r="I21" i="2"/>
  <c r="O21" i="2" s="1"/>
  <c r="I17" i="2"/>
  <c r="O17" i="2" s="1"/>
  <c r="I13" i="2"/>
  <c r="O13" i="2" s="1"/>
  <c r="O9" i="2"/>
  <c r="I9" i="2"/>
  <c r="R9" i="3" l="1"/>
  <c r="O9" i="3" s="1"/>
  <c r="R13" i="6"/>
  <c r="O13" i="6" s="1"/>
  <c r="I3" i="3"/>
  <c r="C11" i="1" s="1"/>
  <c r="R8" i="2"/>
  <c r="O8" i="2" s="1"/>
  <c r="O2" i="2" s="1"/>
  <c r="D10" i="1" s="1"/>
  <c r="Q43" i="3"/>
  <c r="I43" i="3" s="1"/>
  <c r="Q56" i="3"/>
  <c r="I56" i="3" s="1"/>
  <c r="O10" i="4"/>
  <c r="R9" i="4" s="1"/>
  <c r="O9" i="4" s="1"/>
  <c r="Q18" i="4"/>
  <c r="I18" i="4" s="1"/>
  <c r="I3" i="4" s="1"/>
  <c r="C12" i="1" s="1"/>
  <c r="Q8" i="5"/>
  <c r="I8" i="5" s="1"/>
  <c r="Q42" i="5"/>
  <c r="I42" i="5" s="1"/>
  <c r="Q55" i="5"/>
  <c r="I55" i="5" s="1"/>
  <c r="O9" i="6"/>
  <c r="R8" i="6" s="1"/>
  <c r="O8" i="6" s="1"/>
  <c r="O2" i="6" s="1"/>
  <c r="D14" i="1" s="1"/>
  <c r="Q38" i="6"/>
  <c r="I38" i="6" s="1"/>
  <c r="Q8" i="2"/>
  <c r="I8" i="2" s="1"/>
  <c r="O57" i="3"/>
  <c r="R56" i="3" s="1"/>
  <c r="O56" i="3" s="1"/>
  <c r="O19" i="4"/>
  <c r="R18" i="4" s="1"/>
  <c r="O18" i="4" s="1"/>
  <c r="Q44" i="4"/>
  <c r="I44" i="4" s="1"/>
  <c r="Q61" i="4"/>
  <c r="I61" i="4" s="1"/>
  <c r="O56" i="5"/>
  <c r="R55" i="5" s="1"/>
  <c r="O55" i="5" s="1"/>
  <c r="O2" i="5" s="1"/>
  <c r="D13" i="1" s="1"/>
  <c r="Q13" i="6"/>
  <c r="I13" i="6" s="1"/>
  <c r="I3" i="6" s="1"/>
  <c r="C14" i="1" s="1"/>
  <c r="E14" i="1" s="1"/>
  <c r="Q60" i="6"/>
  <c r="I60" i="6" s="1"/>
  <c r="Q37" i="2"/>
  <c r="I37" i="2" s="1"/>
  <c r="Q55" i="2"/>
  <c r="I55" i="2" s="1"/>
  <c r="O45" i="4"/>
  <c r="R44" i="4" s="1"/>
  <c r="O44" i="4" s="1"/>
  <c r="O62" i="4"/>
  <c r="R61" i="4" s="1"/>
  <c r="O61" i="4" s="1"/>
  <c r="O61" i="6"/>
  <c r="R60" i="6" s="1"/>
  <c r="O60" i="6" s="1"/>
  <c r="O2" i="4" l="1"/>
  <c r="D12" i="1" s="1"/>
  <c r="E12" i="1" s="1"/>
  <c r="I3" i="5"/>
  <c r="C13" i="1" s="1"/>
  <c r="E13" i="1" s="1"/>
  <c r="E11" i="1"/>
  <c r="O2" i="3"/>
  <c r="D11" i="1" s="1"/>
  <c r="I3" i="2"/>
  <c r="C10" i="1" s="1"/>
  <c r="C6" i="1" l="1"/>
  <c r="E10" i="1"/>
  <c r="C7" i="1" s="1"/>
</calcChain>
</file>

<file path=xl/sharedStrings.xml><?xml version="1.0" encoding="utf-8"?>
<sst xmlns="http://schemas.openxmlformats.org/spreadsheetml/2006/main" count="1272" uniqueCount="222">
  <si>
    <t>Rekapitulace ceny</t>
  </si>
  <si>
    <t>Stavba: 20112301 - Oprava komunikací Nová Telib</t>
  </si>
  <si>
    <t>Varianta: IV - Importovaná varianta</t>
  </si>
  <si>
    <t>Celková cena bez DPH:</t>
  </si>
  <si>
    <t>Celková cena s DPH:</t>
  </si>
  <si>
    <t>Objekt</t>
  </si>
  <si>
    <t>Popis</t>
  </si>
  <si>
    <t>Cena bez DPH</t>
  </si>
  <si>
    <t>DPH</t>
  </si>
  <si>
    <t>Cena s DPH</t>
  </si>
  <si>
    <t>ASPE10</t>
  </si>
  <si>
    <t>S</t>
  </si>
  <si>
    <t>Soupis prací objektu</t>
  </si>
  <si>
    <t xml:space="preserve">Stavba: </t>
  </si>
  <si>
    <t>20112301</t>
  </si>
  <si>
    <t>Oprava komunikací Nová Telib</t>
  </si>
  <si>
    <t>O</t>
  </si>
  <si>
    <t>Rozpočet:</t>
  </si>
  <si>
    <t>0,00</t>
  </si>
  <si>
    <t>15,00</t>
  </si>
  <si>
    <t>21,00</t>
  </si>
  <si>
    <t>3</t>
  </si>
  <si>
    <t>2</t>
  </si>
  <si>
    <t>SO 101.1</t>
  </si>
  <si>
    <t>Komunikace na p.č. 432/1</t>
  </si>
  <si>
    <t>Typ</t>
  </si>
  <si>
    <t>0</t>
  </si>
  <si>
    <t>Poř. číslo</t>
  </si>
  <si>
    <t>1</t>
  </si>
  <si>
    <t>Kód položky</t>
  </si>
  <si>
    <t>Varianta</t>
  </si>
  <si>
    <t>Název položky</t>
  </si>
  <si>
    <t>4</t>
  </si>
  <si>
    <t>MJ</t>
  </si>
  <si>
    <t>5</t>
  </si>
  <si>
    <t>Množství</t>
  </si>
  <si>
    <t>6</t>
  </si>
  <si>
    <t>Jednotková cena</t>
  </si>
  <si>
    <t>Jednotková</t>
  </si>
  <si>
    <t>9</t>
  </si>
  <si>
    <t>Celkem</t>
  </si>
  <si>
    <t>10</t>
  </si>
  <si>
    <t>SD</t>
  </si>
  <si>
    <t>Všeobecné konstrukce a práce</t>
  </si>
  <si>
    <t>P</t>
  </si>
  <si>
    <t>014112</t>
  </si>
  <si>
    <t/>
  </si>
  <si>
    <t>POPLATKY ZA SKLÁDKU TYP S-IO (INERTNÍ ODPAD)</t>
  </si>
  <si>
    <t>T</t>
  </si>
  <si>
    <t>PP</t>
  </si>
  <si>
    <t>VV</t>
  </si>
  <si>
    <t>0,375*2,5=0,938 [A]</t>
  </si>
  <si>
    <t>TS</t>
  </si>
  <si>
    <t>zahrnuje veškeré poplatky provozovateli skládky související s uložením odpadu na skládce.</t>
  </si>
  <si>
    <t>029113</t>
  </si>
  <si>
    <t>OSTATNÍ POŽADAVKY - GEODETICKÉ ZAMĚŘENÍ - CELKY</t>
  </si>
  <si>
    <t>KUS</t>
  </si>
  <si>
    <t>zahrnuje veškeré náklady spojené s objednatelem požadovanými pracemi</t>
  </si>
  <si>
    <t>02944</t>
  </si>
  <si>
    <t>OSTAT POŽADAVKY - DOKUMENTACE SKUTEČ PROVEDENÍ V DIGIT FORMĚ</t>
  </si>
  <si>
    <t>KPL</t>
  </si>
  <si>
    <t>02946</t>
  </si>
  <si>
    <t>OSTAT POŽADAVKY - FOTODOKUMENTACE</t>
  </si>
  <si>
    <t>položka zahrnuje:     
- fotodokumentaci zadavatelem požadovaného děje a konstrukcí v požadovaných časových intervalech     
- zadavatelem specifikované výstupy (fotografie v papírovém a digitálním formátu) v požadovaném počtu</t>
  </si>
  <si>
    <t>02950</t>
  </si>
  <si>
    <t>OSTATNÍ POŽADAVKY - POSUDKY, KONTROLY, REVIZNÍ ZPRÁVY</t>
  </si>
  <si>
    <t>03100</t>
  </si>
  <si>
    <t>ZAŘÍZENÍ STAVENIŠTĚ - ZŘÍZENÍ, PROVOZ, DEMONTÁŽ</t>
  </si>
  <si>
    <t>zahrnuje objednatelem povolené náklady na pořízení (event. pronájem), provozování, udržování a likvidaci zhotovitelova zařízení</t>
  </si>
  <si>
    <t>7</t>
  </si>
  <si>
    <t>03350</t>
  </si>
  <si>
    <t>SLUŽBY ZAJIŠŤUJÍCÍ REGUL, PŘEVED A OCHRANU VEŘEJ DOPRAVY</t>
  </si>
  <si>
    <t>zahrnuje objednatelem povolené náklady na služby pro zhotovitele</t>
  </si>
  <si>
    <t>Zemní práce</t>
  </si>
  <si>
    <t>8</t>
  </si>
  <si>
    <t>113138</t>
  </si>
  <si>
    <t>ODSTRANĚNÍ KRYTU ZPEVNĚNÝCH PLOCH S ASFALT POJIVEM, ODVOZ DO 20KM</t>
  </si>
  <si>
    <t>M3</t>
  </si>
  <si>
    <t>12,5*0,1*0,3=0,375 [A]</t>
  </si>
  <si>
    <t>Položka zahrnuje veškerou manipulaci s vybouranou sutí a s vybouranými hmotami vč. uložení na skládku. Nezahrnuje poplatek za skládku, který se vykazuje v položce 0141** (s výjimkou malého množství bouraného materiálu, kde je možné poplatek zahrnout do jednotkové ceny bourání – tento fakt musí být uveden v doplňujícím textu k položce).</t>
  </si>
  <si>
    <t>Komunikace</t>
  </si>
  <si>
    <t>572211</t>
  </si>
  <si>
    <t>SPOJOVACÍ POSTŘIK Z ASFALTU DO 0,5KG/M2</t>
  </si>
  <si>
    <t>M2</t>
  </si>
  <si>
    <t>506,7+437,2=943,900 [A]</t>
  </si>
  <si>
    <t>- dodání všech předepsaných materiálů pro postřiky v předepsaném množství     
- provedení dle předepsaného technologického předpisu     
- zřízení vrstvy bez rozlišení šířky, pokládání vrstvy po etapách     
- úpravu napojení, ukončení</t>
  </si>
  <si>
    <t>574A34</t>
  </si>
  <si>
    <t>ASFALTOVÝ BETON PRO OBRUSNÉ VRSTVY ACO 11+, 11S TL. 40MM</t>
  </si>
  <si>
    <t>- dodání směsi v požadované kvalitě     
- očištění podkladu     
- uložení směsi dle předepsaného technologického předpisu, zhutnění vrstvy v předepsané tloušťce     
- zřízení vrstvy bez rozlišení šířky, pokládání vrstvy po etapách, včetně pracovních spar a spojů     
- úpravu napojení, ukončení podél obrubníků, dilatačních zařízení, odvodňovacích proužků, odvodňovačů, vpustí, šachet a pod.     
- nezahrnuje postřiky, nátěry     
- nezahrnuje těsnění podél obrubníků, dilatačních zařízení, odvodňovacích proužků, odvodňovačů, vpustí, šachet a pod.</t>
  </si>
  <si>
    <t>11</t>
  </si>
  <si>
    <t>574E46</t>
  </si>
  <si>
    <t>ASFALTOVÝ BETON PRO PODKLADNÍ VRSTVY ACP 16+, 16S TL. 50MM</t>
  </si>
  <si>
    <t>Ostatní konstrukce a práce</t>
  </si>
  <si>
    <t>12</t>
  </si>
  <si>
    <t>919112</t>
  </si>
  <si>
    <t>ŘEZÁNÍ ASFALTOVÉHO KRYTU VOZOVEK TL DO 100MM</t>
  </si>
  <si>
    <t>M</t>
  </si>
  <si>
    <t>položka zahrnuje řezání vozovkové vrstvy v předepsané tloušťce, včetně spotřeby vody</t>
  </si>
  <si>
    <t>13</t>
  </si>
  <si>
    <t>931321</t>
  </si>
  <si>
    <t>TĚSNĚNÍ DILATAČ SPAR ASF ZÁLIVKOU MODIFIK PRŮŘ DO 100MM2</t>
  </si>
  <si>
    <t>položka zahrnuje dodávku a osazení předepsaného materiálu, očištění ploch spáry před úpravou, očištění okolí spáry po úpravě     
nezahrnuje těsnící profil</t>
  </si>
  <si>
    <t>14</t>
  </si>
  <si>
    <t>93808</t>
  </si>
  <si>
    <t>OČIŠTĚNÍ VOZOVEK ZAMETENÍM</t>
  </si>
  <si>
    <t>položka zahrnuje očištění předepsaným způsobem včetně odklizení vzniklého odpadu</t>
  </si>
  <si>
    <t>Objekt:</t>
  </si>
  <si>
    <t>SO 101.2</t>
  </si>
  <si>
    <t>Komunikace ve spoluvlastnictví soukromých osob</t>
  </si>
  <si>
    <t>O1</t>
  </si>
  <si>
    <t>0,192*2,5=0,480 [A]</t>
  </si>
  <si>
    <t>6,4*0,1*0,3=0,192 [A]</t>
  </si>
  <si>
    <t>576,85+594,4=1 171,250 [A]</t>
  </si>
  <si>
    <t>SO 300</t>
  </si>
  <si>
    <t>Odvodnění komunikace</t>
  </si>
  <si>
    <t>17</t>
  </si>
  <si>
    <t>143,855*2=287,710 [A]</t>
  </si>
  <si>
    <t>15</t>
  </si>
  <si>
    <t>132738</t>
  </si>
  <si>
    <t>HLOUBENÍ RÝH ŠÍŘ DO 2M PAŽ I NEPAŽ TŘ. I, ODVOZ DO 20KM</t>
  </si>
  <si>
    <t>ŠTĚRBINY:55*1,2*0,6+1,2*0,3*123=83,880 [A]  
OBRUBY:1=1,000 [D]  
POTRUBÍ:35*0,8*1,7=47,600 [C]  
ŠACHTA,UV:2*2*2+1,5*1,5*1,5=11,375 [B]  
Celkem: A+D+C+B=143,855 [E]</t>
  </si>
  <si>
    <t>položka zahrnuje:   
- vodorovná a svislá doprava, přemístění, přeložení, manipulace s výkopkem   
- kompletní provedení vykopávky nezapažené i zapažené   
- ošetření výkopiště po celou dobu práce v něm vč. klimatických opatření   
- ztížení vykopávek v blízkosti podzemního vedení, konstrukcí a objektů vč. jejich dočasného zajištění   
- ztížení pod vodou, v okolí výbušnin, ve stísněných prostorech a pod.   
- příplatek za lepivost   
- těžení po vrstvách, pásech a po jiných nutných částech (figurách)   
- čerpání vody vč. čerpacích jímek, potrubí a pohotovostní čerpací soupravy (viz ustanovení k pol. 1151,2)   
- potřebné snížení hladiny podzemní vody   
- těžení a rozpojování jednotlivých balvanů   
- vytahování a nošení výkopku   
- svahování a přesvah. svahů do konečného tvaru, výměna hornin v podloží a v pláni znehodnocené klimatickými vlivy   
- ruční vykopávky, odstranění kořenů a napadávek   
- pažení, vzepření a rozepření vč. přepažování (vyjma štětových stěn)   
- úpravu, ochranu a očištění dna, základové spáry, stěn a svahů   
- odvedení nebo obvedení vody v okolí výkopiště a ve výkopišti   
- třídění výkopku   
- veškeré pomocné konstrukce umožňující provedení vykopávky (příjezdy, sjezdy, nájezdy, lešení, podpěr. konstr., přemostění, zpevněné plochy, zakrytí a pod.)   
- nezahrnuje uložení zeminy (na skládku, do násypu) ani poplatky za skládku, vykazují se v položce č.0141**</t>
  </si>
  <si>
    <t>16</t>
  </si>
  <si>
    <t>17481</t>
  </si>
  <si>
    <t>ZÁSYP JAM A RÝH Z NAKUPOVANÝCH MATERIÁLŮ</t>
  </si>
  <si>
    <t>POTRUBÍ:35*0,8*1,15=32,200 [G]  
ŠACHTA,UV:2*2*2+1,5*1,5*1,5=11,375 [H]  
-5=-5,000 [J]  
Celkem: G+H+J=38,575 [K]</t>
  </si>
  <si>
    <t>položka zahrnuje:   
- kompletní provedení zemní konstrukce včetně nákupu a dopravy materiálu dle zadávací dokumentace   
- úprava  ukládaného  materiálu  vlhčením,  tříděním,  promícháním  nebo  vysoušením,  příp. jiné úpravy za účelem zlepšení jeho  mech. vlastností   
- hutnění i různé míry hutnění    
- ošetření úložiště po celou dobu práce v něm vč. klimatických opatření   
- ztížení v okolí vedení, konstrukcí a objektů a jejich dočasné zajištění   
- ztížení provádění vč. hutnění ve ztížených podmínkách a stísněných prostorech   
- ztížené ukládání sypaniny pod vodu   
- ukládání po vrstvách a po jiných nutných částech (figurách) vč. dosypávek   
- spouštění a nošení materiálu   
- výměna částí zemní konstrukce znehodnocené klimatickými vlivy   
- udržování úložiště a jeho ochrana proti vodě   
- odvedení nebo obvedení vody v okolí úložiště a v úložišti   
- veškeré  pomocné konstrukce umožňující provedení  zemní konstrukce  (příjezdy,  sjezdy,  nájezdy, lešení, podpěrné konstrukce, přemostění, zpevněné plochy, zakrytí a pod.)</t>
  </si>
  <si>
    <t>17581</t>
  </si>
  <si>
    <t>OBSYP POTRUBÍ A OBJEKTŮ Z NAKUPOVANÝCH MATERIÁLŮ</t>
  </si>
  <si>
    <t>ŠTĚRBINY:55*1,2*0,6+1,2*0,3*123=83,880 [A]  
-178*0,6*0,54=-57,672 [B]  
POTRUBÍ:35*0,8*0,75=21,000 [G]  
-35*0,07065=-2,473 [I]  
Celkem: A+B+G+I=44,735 [J]</t>
  </si>
  <si>
    <t>položka zahrnuje:   
- kompletní provedení zemní konstrukce včetně nákupu a dopravy materiálu dle zadávací dokumentace   
- úprava  ukládaného  materiálu  vlhčením,  tříděním,  promícháním  nebo  vysoušením,  příp. jiné úpravy za účelem zlepšení jeho  mech. vlastností   
- hutnění i různé míry hutnění    
- ošetření úložiště po celou dobu práce v něm vč. klimatických opatření   
- ztížení v okolí vedení, konstrukcí a objektů a jejich dočasné zajištění   
- ztížení provádění vč. hutnění ve ztížených podmínkách a stísněných prostorech   
- ztížené ukládání sypaniny pod vodu   
- ukládání po vrstvách a po jiných nutných částech (figurách) vč. dosypávek   
- spouštění a nošení materiálu   
- výměna částí zemní konstrukce znehodnocené klimatickými vlivy   
- ruční hutnění a výplň jam a prohlubní v podloží   
- úprava, očištění, ochrana a zhutnění podloží   
- svahování, hutnění a uzavírání povrchů svahů   
- zřízení lavic na svazích   
- udržování úložiště a jeho ochrana proti vodě   
- odvedení nebo obvedení vody v okolí úložiště a v úložišti   
- veškeré  pomocné konstrukce umožňující provedení  zemní konstrukce  (příjezdy,  sjezdy,  nájezdy, lešení, podpěrné konstrukce, přemostění, zpevněné plochy, zakrytí a pod.)   
- zemina vytlačená potrubím o DN do 180mm se od kubatury obsypů neodečítá</t>
  </si>
  <si>
    <t>19</t>
  </si>
  <si>
    <t>18231</t>
  </si>
  <si>
    <t>ROZPROSTŘENÍ ORNICE V ROVINĚ V TL DO 0,10M</t>
  </si>
  <si>
    <t>Zemina ze stavby, uvedení ploch do původního stavu</t>
  </si>
  <si>
    <t>(178+35)*2=426,000 [A]</t>
  </si>
  <si>
    <t>položka zahrnuje:   
nutné přemístění ornice z dočasných skládek vzdálených do 50m   
rozprostření ornice v předepsané tloušťce v rovině a ve svahu do 1:5</t>
  </si>
  <si>
    <t>20</t>
  </si>
  <si>
    <t>18241</t>
  </si>
  <si>
    <t>ZALOŽENÍ TRÁVNÍKU RUČNÍM VÝSEVEM</t>
  </si>
  <si>
    <t>Zahrnuje dodání předepsané travní směsi, její výsev na ornici, zalévání, první pokosení, to vše bez ohledu na sklon terénu</t>
  </si>
  <si>
    <t>Vodorovné konstrukce</t>
  </si>
  <si>
    <t>29</t>
  </si>
  <si>
    <t>465512</t>
  </si>
  <si>
    <t>DLAŽBY Z LOMOVÉHO KAMENE NA MC</t>
  </si>
  <si>
    <t>Odláždění vyústění potrubí do vodoteče</t>
  </si>
  <si>
    <t>1,5*2*0,35=1,050 [A]</t>
  </si>
  <si>
    <t>položka zahrnuje:   
- nutné zemní práce (svahování, úpravu pláně a pod.)   
- zřízení spojovací vrstvy   
- zřízení lože dlažby z cementové malty předepsané kvality a předepsané tloušťky   
- dodávku a položení dlažby z lomového kamene do předepsaného tvaru   
- spárování, těsnění, tmelení a vyplnění spar MC případně s vyklínováním   
- úprava povrchu pro odvedení srážkové vody   
- nezahrnuje podklad pod dlažbu, vykazuje se samostatně položkami SD 45</t>
  </si>
  <si>
    <t>Potrubí</t>
  </si>
  <si>
    <t>87445</t>
  </si>
  <si>
    <t>POTRUBÍ Z TRUB PLASTOVÝCH ODPADNÍCH DN DO 300MM</t>
  </si>
  <si>
    <t>27+8=35,000 [A]</t>
  </si>
  <si>
    <t>položky pro zhotovení potrubí platí bez ohledu na sklon   
zahrnuje:   
- výrobní dokumentaci (včetně technologického předpisu)   
- dodání veškerého trubního a pomocného materiálu  (trouby,  trubky,  tvarovky,  spojovací a těsnící  materiál a pod.), podpěrných, závěsných a upevňovacích prvků, včetně potřebných úprav   
- úprava a příprava podkladu a podpěr, očištění a ošetření podkladu a podpěr   
- zřízení plně funkčního potrubí, kompletní soustavy, podle příslušného technologického předpisu   
- zřízení potrubí i jednotlivých částí po etapách, včetně pracovních spar a spojů, pracovního zaslepení konců a pod.   
- úprava prostupů, průchodů  šachtami a komorami, okolí podpěr a vyústění, zaústění, napojení, vyvedení a upevnění odpad. výustí   
- ochrana potrubí nátěrem (vč. úpravy povrchu), případně izolací, nejsou-li tyto práce předmětem jiné položky   
- úprava, očištění a ošetření prostoru kolem potrubí   
- položky platí pro práce prováděné v prostoru zapaženém i nezapaženém a i v kolektorech, chráničkách   
- položky zahrnují i práce spojené s nutnými obtoky, převáděním a čerpáním vody   
nezahrnuje zkoušky vodotěsnosti a televizní prohlídku</t>
  </si>
  <si>
    <t>26</t>
  </si>
  <si>
    <t>894145</t>
  </si>
  <si>
    <t>ŠACHTY KANALIZAČNÍ Z BETON DÍLCŮ NA POTRUBÍ DN DO 300MM</t>
  </si>
  <si>
    <t>položka zahrnuje:   
- poklopy s rámem, mříže s rámem, stupadla, žebříky, stropy z bet. dílců a pod.   
- předepsané betonové skruže, prefabrikované nebo monolitické betonové dno   
- dodání  dílce  požadovaného  tvaru  a  vlastností,  jeho  skladování,  doprava  a  osazení  do  definitivní polohy, včetně komplexní technologie výroby a montáže dílců, ošetření a ochrana dílců,   
- u dílců železobetonových a předpjatých veškerá výztuž, případně i tuhé kovové prvky a závěsná oka,   
- úpravy a zařízení pro uložení a transport dílce,   
- veškeré požadované úpravy dílců, včetně doplňkových konstrukcí a vybavení,   
- sestavení dílce na stavbě včetně montážních zařízení, plošin a prahů a pod.,   
- výplň, těsnění a tmelení spár a spojů,   
- očištění a ošetření úložných ploch,   
- zednické výpomoce pro montáž dílců,   
- označení dílce výrobním štítkem nebo jiným způsobem,   
- úpravy dílce pro dodržení požadované přesnosti jeho osazení, včetně případných měření,   
- veškerá zařízení pro zajištění stability v každém okamžiku   
- předepsané podkladní konstrukce</t>
  </si>
  <si>
    <t>27</t>
  </si>
  <si>
    <t>894445</t>
  </si>
  <si>
    <t>ŠACHTY KANAL ZE ŽELEZOBET VČET VÝZT NA POTRUBÍ DN DO 300MM</t>
  </si>
  <si>
    <t>položka zahrnuje:   
- poklopy s rámem, mříže s rámem, stupadla, žebříky, stropy z bet. dílců a pod.   
- dodání  čerstvého  betonu  (betonové  směsi)  požadované  kvality,  jeho  uložení  do požadovaného tvaru při jakékoliv hustotě výztuže, konzistenci čerstvého betonu a způsobu hutnění, ošetření a ochranu betonu,   
- zhotovení nepropustného, mrazuvzdorného betonu a betonu požadované trvanlivosti a vlastností,   
- užití potřebných přísad a technologií výroby betonu,   
- zřízení pracovních a dilatačních spar, včetně potřebných úprav, výplně, vložek, opracování, očištění a ošetření,   
- bednění  požadovaných  konstr. (i ztracené) s úpravou  dle požadované  kvality povrchu betonu, včetně odbedňovacích a odskružovacích prostředků,   
- dodání betonářské výztuže v požadované kvalitě, stříhání, řezání, ohýbání a spojování do všech požadovaných tvarů (vč. armakošů) a uložení s požadovaným zajištěním polohy a krytí výztuže betonem,   
- veškeré svary nebo jiné spoje výztuže,   
- podpěrné  konstr. (skruže) a lešení všech druhů pro bednění, uložení čerstvého betonu, výztuže a doplňkových konstr., vč. požadovaných otvorů, ochranných a bezpečnostních opatření a základů těchto konstrukcí a lešení,   
- vytvoření kotevních čel, kapes, nálitků, a sedel,   
- zřízení  všech  požadovaných  otvorů, kapes, výklenků, prostupů, dutin, drážek a pod., vč. ztížení práce a úprav  kolem nich,   
- úpravy pro osazení výztuže, doplňkových konstrukcí a vybavení,   
- úpravy povrchu pro položení požadované izolace, povlaků a nátěrů, případně vyspravení,   
- ztížení práce u kabelových a injektážních trubek a ostatních zařízení osazovaných do betonu,   
- konstrukce betonových kloubů, upevnění kotevních prvků a doplňkových konstrukcí,   
- nátěry zabraňující soudržnost betonu a bednění,   
- výplň, těsnění  a tmelení spar a spojů,   
- opatření  povrchů  betonu  izolací  proti zemní vlhkosti v částech, kde přijdou do styku se zeminou nebo kamenivem,   
- případné zřízení spojovací vrstvy u základů,   
- úpravy pro osazení zařízení ochrany konstrukce proti vlivu bludných proudů   
- předepsané podkladní konstrukce</t>
  </si>
  <si>
    <t>23</t>
  </si>
  <si>
    <t>89712</t>
  </si>
  <si>
    <t>VPUSŤ KANALIZAČNÍ ULIČNÍ KOMPLETNÍ Z BETONOVÝCH DÍLCŮ</t>
  </si>
  <si>
    <t>položka zahrnuje:   
- dodávku a osazení předepsaných dílů včetně mříže   
- výplň, těsnění  a tmelení spar a spojů,   
- opatření  povrchů  betonu  izolací  proti zemní vlhkosti v částech, kde přijdou do styku se zeminou nebo kamenivem,   
- předepsané podkladní konstrukce</t>
  </si>
  <si>
    <t>24</t>
  </si>
  <si>
    <t>917212</t>
  </si>
  <si>
    <t>ZÁHONOVÉ OBRUBY Z BETONOVÝCH OBRUBNÍKŮ ŠÍŘ 80MM</t>
  </si>
  <si>
    <t>6*3*2+11*2=58,000 [A]</t>
  </si>
  <si>
    <t>Položka zahrnuje:   
dodání a pokládku betonových obrubníků o rozměrech předepsaných zadávací dokumentací   
betonové lože i boční betonovou opěrku.</t>
  </si>
  <si>
    <t>25</t>
  </si>
  <si>
    <t>917224</t>
  </si>
  <si>
    <t>SILNIČNÍ A CHODNÍKOVÉ OBRUBY Z BETONOVÝCH OBRUBNÍKŮ ŠÍŘ 150MM</t>
  </si>
  <si>
    <t>Položka zahrnuje:    
dodání a pokládku betonových obrubníků o rozměrech předepsaných zadávací dokumentací    
betonové lože i boční betonovou opěrku.</t>
  </si>
  <si>
    <t>931315</t>
  </si>
  <si>
    <t>TĚSNĚNÍ DILATAČ SPAR ASF ZÁLIVKOU PRŮŘ DO 600MM2</t>
  </si>
  <si>
    <t>178*2=356,000 [A]</t>
  </si>
  <si>
    <t>položka zahrnuje dodávku a osazení předepsaného materiálu, očištění ploch spáry před úpravou, očištění okolí spáry po úpravě   
nezahrnuje těsnící profil</t>
  </si>
  <si>
    <t>22</t>
  </si>
  <si>
    <t>935212</t>
  </si>
  <si>
    <t>PŘÍKOPOVÉ ŽLABY Z BETON TVÁRNIC ŠÍŘ DO 600MM DO BETONU TL 100MM</t>
  </si>
  <si>
    <t>položka zahrnuje: 
- dodávku a uložení příkopových tvárnic předepsaného rozměru a kvality 
- dodání a rozprostření lože z předepsaného materiálu v předepsané kvalitěa v předepsané tloušťce 
- veškerou manipulaci s materiálem, vnitrostaveništní i mimostaveništní dopravu 
- ukončení, patky, spárování 
- měří se v metrech běžných délky osy žlabu</t>
  </si>
  <si>
    <t>28</t>
  </si>
  <si>
    <t>96688</t>
  </si>
  <si>
    <t>VYBOURÁNÍ KANALIZAČ ŠACHET KOMPLETNÍCH</t>
  </si>
  <si>
    <t>položka zahrnuje:    
- kompletní bourací práce včetně nezbytného rozsahu zemních prací,    
- veškerou manipulaci s vybouranou sutí a hmotami včetně uložení na skládku,    
- veškeré další práce plynoucí z technologického předpisu a z platných předpisů,    
nezahrnuje poplatek za skládku, který se vykazuje v položce 0141** (s výjimkou malého množství bouraného materiálu, kde je možné poplatek zahrnout do jednotkové ceny bourání – tento fakt musí být uveden v doplňujícím textu k položce)</t>
  </si>
  <si>
    <t>21</t>
  </si>
  <si>
    <t>967158R</t>
  </si>
  <si>
    <t>VYBOURÁNÍ ČÁSTÍ KONSTRUKCÍ BETON S ODVOZEM DO 20KM</t>
  </si>
  <si>
    <t>Prostup v základu zdi pro potrubí DN 300 včetně utěsnění prostupu</t>
  </si>
  <si>
    <t>1=1,000 [A]</t>
  </si>
  <si>
    <t>položka zahrnuje:   
- veškerou manipulaci s vybouranou sutí a hmotami včetně uložení na skládku,   
- veškeré další práce plynoucí z technologického předpisu a z platných předpisů,   
nezahrnuje poplatek za skládku, který se vykazuje v položce 0141** (s výjimkou malého množství bouraného materiálu, kde je možné poplatek zahrnout do jednotkové ceny bourání – tento fakt musí být uveden v doplňujícím textu k položce)</t>
  </si>
  <si>
    <t>SO 101.3</t>
  </si>
  <si>
    <t>Komunikace na p.č. 430/1</t>
  </si>
  <si>
    <t>0,495*2,5=1,238 [A]</t>
  </si>
  <si>
    <t>16,5*0,1*0,3=0,495 [A]</t>
  </si>
  <si>
    <t>SO 300.1</t>
  </si>
  <si>
    <t>Odvodnění na pozemku parc.č. 43/14 do šachty na poz. 459</t>
  </si>
  <si>
    <t>25,6*1,9=48,640 [A]  
1,92*2,5=4,800 [B]  
Celkem: A+B=53,440 [C]</t>
  </si>
  <si>
    <t>16*0,8*0,15=1,920 [A]</t>
  </si>
  <si>
    <t>16*0,8*2=25,600 [A]</t>
  </si>
  <si>
    <t>25,6-5,76-1,92=17,920 [A]</t>
  </si>
  <si>
    <t>16*0,8*0,45=5,760 [A]</t>
  </si>
  <si>
    <t>8*0,8=6,400 [A]</t>
  </si>
  <si>
    <t>18</t>
  </si>
  <si>
    <t>56330</t>
  </si>
  <si>
    <t>VOZOVKOVÉ VRSTVY ZE ŠTĚRKODRTI</t>
  </si>
  <si>
    <t>8*0,8*0,3=1,920 [A]</t>
  </si>
  <si>
    <t>- dodání kameniva předepsané kvality a zrnitosti   
- rozprostření a zhutnění vrstvy v předepsané tloušťce   
- zřízení vrstvy bez rozlišení šířky, pokládání vrstvy po etapách   
- nezahrnuje postřiky, nátěry</t>
  </si>
  <si>
    <t>- dodání všech předepsaných materiálů pro postřiky v předepsaném množství   
- provedení dle předepsaného technologického předpisu   
- zřízení vrstvy bez rozlišení šířky, pokládání vrstvy po etapách   
- úpravu napojení, ukončení</t>
  </si>
  <si>
    <t>5774AE</t>
  </si>
  <si>
    <t>VRSTVY PRO OBNOVU A OPRAVY Z ASF BETONU ACO 11+, 11S</t>
  </si>
  <si>
    <t>16*0,8*0,04=0,512 [A]</t>
  </si>
  <si>
    <t>5774EG</t>
  </si>
  <si>
    <t>VRSTVY PRO OBNOVU A OPRAVY Z ASF BETONU ACP 16+, 16S</t>
  </si>
  <si>
    <t>16*0,8*0,05=0,64 [A]</t>
  </si>
  <si>
    <t>87434</t>
  </si>
  <si>
    <t>POTRUBÍ Z TRUB PLASTOVÝCH ODPADNÍCH DN DO 200MM</t>
  </si>
  <si>
    <t>18*2=36,000 [A]</t>
  </si>
  <si>
    <t>967118R</t>
  </si>
  <si>
    <t>VYBOURÁNÍ ČÁSTÍ KONSTRUKCÍ Z BETON DÍLCŮ S ODVOZEM DO 20KM</t>
  </si>
  <si>
    <t>Otvor v kanalizační šachtě pro napojení potrubí DN 200 včetně utěsnění prostupu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</si>
</sst>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Kč&quot;_-;\-* #,##0\ &quot;Kč&quot;_-;_-* &quot;-&quot;\ &quot;Kč&quot;_-;_-@_-"/>
    <numFmt numFmtId="41" formatCode="_-* #,##0_-;\-* #,##0_-;_-* &quot;-&quot;_-;_-@_-"/>
    <numFmt numFmtId="44" formatCode="_-* #,##0.00\ &quot;Kč&quot;_-;\-* #,##0.00\ &quot;Kč&quot;_-;_-* &quot;-&quot;??\ &quot;Kč&quot;_-;_-@_-"/>
    <numFmt numFmtId="43" formatCode="_-* #,##0.00_-;\-* #,##0.00_-;_-* &quot;-&quot;??_-;_-@_-"/>
    <numFmt numFmtId="164" formatCode="#,##0.000"/>
  </numFmts>
  <fonts count="8" x14ac:knownFonts="1">
    <font>
      <sz val="10"/>
      <name val="Arial"/>
    </font>
    <font>
      <b/>
      <sz val="16"/>
      <color rgb="FF000000"/>
      <name val="Arial"/>
    </font>
    <font>
      <b/>
      <sz val="16"/>
      <name val="Arial"/>
    </font>
    <font>
      <b/>
      <sz val="10"/>
      <name val="Arial"/>
    </font>
    <font>
      <sz val="10"/>
      <color rgb="FFFFFFFF"/>
      <name val="Arial"/>
    </font>
    <font>
      <b/>
      <sz val="11"/>
      <name val="Arial"/>
    </font>
    <font>
      <i/>
      <sz val="10"/>
      <name val="Arial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CB441A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41">
    <xf numFmtId="0" fontId="0" fillId="0" borderId="0" xfId="0"/>
    <xf numFmtId="0" fontId="4" fillId="3" borderId="1" xfId="0" applyFont="1" applyFill="1" applyBorder="1" applyAlignment="1">
      <alignment horizontal="center" vertical="center" wrapText="1"/>
    </xf>
    <xf numFmtId="0" fontId="0" fillId="2" borderId="2" xfId="0" applyFill="1" applyBorder="1"/>
    <xf numFmtId="0" fontId="5" fillId="2" borderId="2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0" fillId="2" borderId="0" xfId="0" applyFill="1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/>
    </xf>
    <xf numFmtId="0" fontId="4" fillId="3" borderId="1" xfId="0" applyFont="1" applyFill="1" applyBorder="1" applyAlignment="1">
      <alignment horizontal="center"/>
    </xf>
    <xf numFmtId="0" fontId="0" fillId="2" borderId="2" xfId="0" applyFill="1" applyBorder="1"/>
    <xf numFmtId="4" fontId="3" fillId="2" borderId="0" xfId="0" applyNumberFormat="1" applyFont="1" applyFill="1" applyAlignment="1">
      <alignment horizontal="right"/>
    </xf>
    <xf numFmtId="0" fontId="0" fillId="2" borderId="1" xfId="0" applyFill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5" fillId="2" borderId="0" xfId="0" applyFont="1" applyFill="1"/>
    <xf numFmtId="0" fontId="5" fillId="2" borderId="0" xfId="0" applyFont="1" applyFill="1" applyAlignment="1">
      <alignment horizontal="left"/>
    </xf>
    <xf numFmtId="0" fontId="4" fillId="3" borderId="1" xfId="0" applyFont="1" applyFill="1" applyBorder="1" applyAlignment="1">
      <alignment horizontal="center" vertical="center" wrapText="1"/>
    </xf>
    <xf numFmtId="0" fontId="5" fillId="2" borderId="2" xfId="0" applyFont="1" applyFill="1" applyBorder="1"/>
    <xf numFmtId="0" fontId="5" fillId="2" borderId="2" xfId="0" applyFont="1" applyFill="1" applyBorder="1" applyAlignment="1">
      <alignment horizontal="left"/>
    </xf>
    <xf numFmtId="0" fontId="0" fillId="2" borderId="5" xfId="0" applyFill="1" applyBorder="1"/>
    <xf numFmtId="0" fontId="0" fillId="0" borderId="1" xfId="0" applyBorder="1" applyAlignment="1">
      <alignment horizontal="left"/>
    </xf>
    <xf numFmtId="4" fontId="0" fillId="0" borderId="1" xfId="0" applyNumberFormat="1" applyBorder="1" applyAlignment="1">
      <alignment horizontal="right"/>
    </xf>
    <xf numFmtId="0" fontId="0" fillId="0" borderId="1" xfId="0" applyBorder="1"/>
    <xf numFmtId="0" fontId="3" fillId="2" borderId="5" xfId="0" applyFont="1" applyFill="1" applyBorder="1" applyAlignment="1">
      <alignment horizontal="right"/>
    </xf>
    <xf numFmtId="0" fontId="3" fillId="2" borderId="5" xfId="0" applyFont="1" applyFill="1" applyBorder="1" applyAlignment="1">
      <alignment wrapText="1"/>
    </xf>
    <xf numFmtId="4" fontId="3" fillId="2" borderId="5" xfId="0" applyNumberFormat="1" applyFont="1" applyFill="1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0" fillId="0" borderId="4" xfId="0" applyBorder="1" applyAlignment="1">
      <alignment vertical="top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top"/>
    </xf>
    <xf numFmtId="0" fontId="6" fillId="0" borderId="1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right"/>
    </xf>
    <xf numFmtId="4" fontId="3" fillId="2" borderId="2" xfId="0" applyNumberFormat="1" applyFont="1" applyFill="1" applyBorder="1" applyAlignment="1">
      <alignment horizontal="center"/>
    </xf>
    <xf numFmtId="4" fontId="0" fillId="2" borderId="1" xfId="0" applyNumberFormat="1" applyFill="1" applyBorder="1" applyAlignment="1">
      <alignment horizontal="center"/>
    </xf>
  </cellXfs>
  <cellStyles count="6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28575</xdr:rowOff>
    </xdr:from>
    <xdr:to>
      <xdr:col>0</xdr:col>
      <xdr:colOff>1390650</xdr:colOff>
      <xdr:row>3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1343025" cy="58102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0</xdr:row>
      <xdr:rowOff>9525</xdr:rowOff>
    </xdr:from>
    <xdr:to>
      <xdr:col>2</xdr:col>
      <xdr:colOff>495300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276350" cy="46672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0</xdr:row>
      <xdr:rowOff>9525</xdr:rowOff>
    </xdr:from>
    <xdr:to>
      <xdr:col>2</xdr:col>
      <xdr:colOff>495300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276350" cy="46672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0</xdr:row>
      <xdr:rowOff>9525</xdr:rowOff>
    </xdr:from>
    <xdr:to>
      <xdr:col>2</xdr:col>
      <xdr:colOff>495300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276350" cy="46672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0</xdr:row>
      <xdr:rowOff>9525</xdr:rowOff>
    </xdr:from>
    <xdr:to>
      <xdr:col>2</xdr:col>
      <xdr:colOff>495300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276350" cy="46672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0</xdr:row>
      <xdr:rowOff>9525</xdr:rowOff>
    </xdr:from>
    <xdr:to>
      <xdr:col>2</xdr:col>
      <xdr:colOff>495300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276350" cy="46672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4"/>
  <sheetViews>
    <sheetView tabSelected="1" workbookViewId="0">
      <selection sqref="A1:A3"/>
    </sheetView>
  </sheetViews>
  <sheetFormatPr defaultColWidth="9.140625" defaultRowHeight="12.75" customHeight="1" x14ac:dyDescent="0.2"/>
  <cols>
    <col min="1" max="1" width="25.7109375" customWidth="1"/>
    <col min="2" max="2" width="66.7109375" customWidth="1"/>
    <col min="3" max="5" width="20.7109375" customWidth="1"/>
  </cols>
  <sheetData>
    <row r="1" spans="1:5" ht="12.75" customHeight="1" x14ac:dyDescent="0.2">
      <c r="A1" s="7"/>
      <c r="B1" s="8"/>
      <c r="C1" s="8"/>
      <c r="D1" s="8"/>
      <c r="E1" s="8"/>
    </row>
    <row r="2" spans="1:5" ht="12.75" customHeight="1" x14ac:dyDescent="0.2">
      <c r="A2" s="7"/>
      <c r="B2" s="6" t="s">
        <v>0</v>
      </c>
      <c r="C2" s="8"/>
      <c r="D2" s="8"/>
      <c r="E2" s="8"/>
    </row>
    <row r="3" spans="1:5" ht="20.100000000000001" customHeight="1" x14ac:dyDescent="0.2">
      <c r="A3" s="7"/>
      <c r="B3" s="7"/>
      <c r="C3" s="8"/>
      <c r="D3" s="8"/>
      <c r="E3" s="8"/>
    </row>
    <row r="4" spans="1:5" ht="20.100000000000001" customHeight="1" x14ac:dyDescent="0.3">
      <c r="A4" s="8"/>
      <c r="B4" s="5" t="s">
        <v>1</v>
      </c>
      <c r="C4" s="7"/>
      <c r="D4" s="7"/>
      <c r="E4" s="8"/>
    </row>
    <row r="5" spans="1:5" ht="12.75" customHeight="1" x14ac:dyDescent="0.2">
      <c r="A5" s="8"/>
      <c r="B5" s="7" t="s">
        <v>2</v>
      </c>
      <c r="C5" s="7"/>
      <c r="D5" s="7"/>
      <c r="E5" s="8"/>
    </row>
    <row r="6" spans="1:5" ht="12.75" customHeight="1" x14ac:dyDescent="0.2">
      <c r="A6" s="8"/>
      <c r="B6" s="10" t="s">
        <v>3</v>
      </c>
      <c r="C6" s="13">
        <f>SUM(C10:C14)</f>
        <v>0</v>
      </c>
      <c r="D6" s="8"/>
      <c r="E6" s="8"/>
    </row>
    <row r="7" spans="1:5" ht="12.75" customHeight="1" x14ac:dyDescent="0.2">
      <c r="A7" s="8"/>
      <c r="B7" s="10" t="s">
        <v>4</v>
      </c>
      <c r="C7" s="13">
        <f>SUM(E10:E14)</f>
        <v>0</v>
      </c>
      <c r="D7" s="8"/>
      <c r="E7" s="8"/>
    </row>
    <row r="8" spans="1:5" ht="12.75" customHeight="1" x14ac:dyDescent="0.2">
      <c r="A8" s="12"/>
      <c r="B8" s="12"/>
      <c r="C8" s="12"/>
      <c r="D8" s="12"/>
      <c r="E8" s="12"/>
    </row>
    <row r="9" spans="1:5" ht="12.75" customHeight="1" x14ac:dyDescent="0.2">
      <c r="A9" s="11" t="s">
        <v>5</v>
      </c>
      <c r="B9" s="11" t="s">
        <v>6</v>
      </c>
      <c r="C9" s="11" t="s">
        <v>7</v>
      </c>
      <c r="D9" s="11" t="s">
        <v>8</v>
      </c>
      <c r="E9" s="11" t="s">
        <v>9</v>
      </c>
    </row>
    <row r="10" spans="1:5" ht="12.75" customHeight="1" x14ac:dyDescent="0.2">
      <c r="A10" s="23" t="s">
        <v>23</v>
      </c>
      <c r="B10" s="23" t="s">
        <v>24</v>
      </c>
      <c r="C10" s="24">
        <f>'SO 101.1'!I3</f>
        <v>0</v>
      </c>
      <c r="D10" s="24">
        <f>'SO 101.1'!O2</f>
        <v>0</v>
      </c>
      <c r="E10" s="24">
        <f>C10+D10</f>
        <v>0</v>
      </c>
    </row>
    <row r="11" spans="1:5" ht="12.75" customHeight="1" x14ac:dyDescent="0.2">
      <c r="A11" s="23" t="s">
        <v>107</v>
      </c>
      <c r="B11" s="23" t="s">
        <v>108</v>
      </c>
      <c r="C11" s="24">
        <f>'SO 101.2_SO 101.2'!I3</f>
        <v>0</v>
      </c>
      <c r="D11" s="24">
        <f>'SO 101.2_SO 101.2'!O2</f>
        <v>0</v>
      </c>
      <c r="E11" s="24">
        <f>C11+D11</f>
        <v>0</v>
      </c>
    </row>
    <row r="12" spans="1:5" ht="12.75" customHeight="1" x14ac:dyDescent="0.2">
      <c r="A12" s="23" t="s">
        <v>113</v>
      </c>
      <c r="B12" s="23" t="s">
        <v>114</v>
      </c>
      <c r="C12" s="24">
        <f>'SO 101.2_SO 300'!I3</f>
        <v>0</v>
      </c>
      <c r="D12" s="24">
        <f>'SO 101.2_SO 300'!O2</f>
        <v>0</v>
      </c>
      <c r="E12" s="24">
        <f>C12+D12</f>
        <v>0</v>
      </c>
    </row>
    <row r="13" spans="1:5" ht="12.75" customHeight="1" x14ac:dyDescent="0.2">
      <c r="A13" s="23" t="s">
        <v>192</v>
      </c>
      <c r="B13" s="23" t="s">
        <v>193</v>
      </c>
      <c r="C13" s="24">
        <f>'SO 101.3'!I3</f>
        <v>0</v>
      </c>
      <c r="D13" s="24">
        <f>'SO 101.3'!O2</f>
        <v>0</v>
      </c>
      <c r="E13" s="24">
        <f>C13+D13</f>
        <v>0</v>
      </c>
    </row>
    <row r="14" spans="1:5" ht="12.75" customHeight="1" x14ac:dyDescent="0.2">
      <c r="A14" s="23" t="s">
        <v>196</v>
      </c>
      <c r="B14" s="23" t="s">
        <v>197</v>
      </c>
      <c r="C14" s="24">
        <f>'SO 300.1'!I3</f>
        <v>0</v>
      </c>
      <c r="D14" s="24">
        <f>'SO 300.1'!O2</f>
        <v>0</v>
      </c>
      <c r="E14" s="24">
        <f>C14+D14</f>
        <v>0</v>
      </c>
    </row>
  </sheetData>
  <mergeCells count="4">
    <mergeCell ref="A1:A3"/>
    <mergeCell ref="B2:B3"/>
    <mergeCell ref="B4:D4"/>
    <mergeCell ref="B5:D5"/>
  </mergeCells>
  <pageMargins left="0.75" right="0.75" top="1" bottom="1" header="0.5" footer="0.5"/>
  <pageSetup paperSize="9" scale="56" fitToHeight="0" orientation="portrait" horizontalDpi="300" verticalDpi="300" r:id="rId1"/>
  <headerFooter>
    <oddFooter>&amp;C&amp;1#&amp;"Arial"&amp;8&amp;KA6A6A6restricted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67"/>
  <sheetViews>
    <sheetView workbookViewId="0">
      <pane ySplit="7" topLeftCell="A8" activePane="bottomLeft" state="frozen"/>
      <selection pane="bottomLeft" activeCell="A8" sqref="A8"/>
    </sheetView>
  </sheetViews>
  <sheetFormatPr defaultColWidth="9.140625" defaultRowHeight="12.75" customHeight="1" x14ac:dyDescent="0.2"/>
  <cols>
    <col min="1" max="1" width="9.140625" hidden="1" customWidth="1"/>
    <col min="2" max="2" width="11.7109375" customWidth="1"/>
    <col min="3" max="3" width="14.7109375" customWidth="1"/>
    <col min="4" max="4" width="9.7109375" customWidth="1"/>
    <col min="5" max="5" width="70.7109375" customWidth="1"/>
    <col min="6" max="6" width="11.7109375" customWidth="1"/>
    <col min="7" max="9" width="16.7109375" customWidth="1"/>
    <col min="15" max="18" width="9.140625" hidden="1" customWidth="1"/>
  </cols>
  <sheetData>
    <row r="1" spans="1:18" ht="12.75" customHeight="1" x14ac:dyDescent="0.2">
      <c r="A1" t="s">
        <v>10</v>
      </c>
      <c r="B1" s="8"/>
      <c r="C1" s="8"/>
      <c r="D1" s="8"/>
      <c r="E1" s="8"/>
      <c r="F1" s="8"/>
      <c r="G1" s="8"/>
      <c r="H1" s="8"/>
      <c r="I1" s="8"/>
      <c r="P1" t="s">
        <v>21</v>
      </c>
    </row>
    <row r="2" spans="1:18" ht="24.95" customHeight="1" x14ac:dyDescent="0.2">
      <c r="B2" s="8"/>
      <c r="C2" s="8"/>
      <c r="D2" s="8"/>
      <c r="E2" s="9" t="s">
        <v>12</v>
      </c>
      <c r="F2" s="8"/>
      <c r="G2" s="8"/>
      <c r="H2" s="12"/>
      <c r="I2" s="12"/>
      <c r="O2">
        <f>0+O8+O37+O42+O55</f>
        <v>0</v>
      </c>
      <c r="P2" t="s">
        <v>21</v>
      </c>
    </row>
    <row r="3" spans="1:18" ht="15" customHeight="1" x14ac:dyDescent="0.25">
      <c r="A3" t="s">
        <v>11</v>
      </c>
      <c r="B3" s="17" t="s">
        <v>13</v>
      </c>
      <c r="C3" s="4" t="s">
        <v>14</v>
      </c>
      <c r="D3" s="7"/>
      <c r="E3" s="18" t="s">
        <v>15</v>
      </c>
      <c r="F3" s="8"/>
      <c r="G3" s="15"/>
      <c r="H3" s="14" t="s">
        <v>23</v>
      </c>
      <c r="I3" s="40">
        <f>0+I8+I37+I42+I55</f>
        <v>0</v>
      </c>
      <c r="O3" t="s">
        <v>18</v>
      </c>
      <c r="P3" t="s">
        <v>22</v>
      </c>
    </row>
    <row r="4" spans="1:18" ht="15" customHeight="1" x14ac:dyDescent="0.25">
      <c r="A4" t="s">
        <v>16</v>
      </c>
      <c r="B4" s="20" t="s">
        <v>17</v>
      </c>
      <c r="C4" s="3" t="s">
        <v>23</v>
      </c>
      <c r="D4" s="2"/>
      <c r="E4" s="21" t="s">
        <v>24</v>
      </c>
      <c r="F4" s="12"/>
      <c r="G4" s="12"/>
      <c r="H4" s="22"/>
      <c r="I4" s="22"/>
      <c r="O4" t="s">
        <v>19</v>
      </c>
      <c r="P4" t="s">
        <v>22</v>
      </c>
    </row>
    <row r="5" spans="1:18" ht="12.75" customHeight="1" x14ac:dyDescent="0.2">
      <c r="A5" s="1" t="s">
        <v>25</v>
      </c>
      <c r="B5" s="1" t="s">
        <v>27</v>
      </c>
      <c r="C5" s="1" t="s">
        <v>29</v>
      </c>
      <c r="D5" s="1" t="s">
        <v>30</v>
      </c>
      <c r="E5" s="1" t="s">
        <v>31</v>
      </c>
      <c r="F5" s="1" t="s">
        <v>33</v>
      </c>
      <c r="G5" s="1" t="s">
        <v>35</v>
      </c>
      <c r="H5" s="1" t="s">
        <v>37</v>
      </c>
      <c r="I5" s="1"/>
      <c r="O5" t="s">
        <v>20</v>
      </c>
      <c r="P5" t="s">
        <v>22</v>
      </c>
    </row>
    <row r="6" spans="1:18" ht="12.75" customHeight="1" x14ac:dyDescent="0.2">
      <c r="A6" s="1"/>
      <c r="B6" s="1"/>
      <c r="C6" s="1"/>
      <c r="D6" s="1"/>
      <c r="E6" s="1"/>
      <c r="F6" s="1"/>
      <c r="G6" s="1"/>
      <c r="H6" s="19" t="s">
        <v>38</v>
      </c>
      <c r="I6" s="19" t="s">
        <v>40</v>
      </c>
    </row>
    <row r="7" spans="1:18" ht="12.75" customHeight="1" x14ac:dyDescent="0.2">
      <c r="A7" s="19" t="s">
        <v>26</v>
      </c>
      <c r="B7" s="19" t="s">
        <v>28</v>
      </c>
      <c r="C7" s="19" t="s">
        <v>22</v>
      </c>
      <c r="D7" s="19" t="s">
        <v>21</v>
      </c>
      <c r="E7" s="19" t="s">
        <v>32</v>
      </c>
      <c r="F7" s="19" t="s">
        <v>34</v>
      </c>
      <c r="G7" s="19" t="s">
        <v>36</v>
      </c>
      <c r="H7" s="19" t="s">
        <v>39</v>
      </c>
      <c r="I7" s="19" t="s">
        <v>41</v>
      </c>
    </row>
    <row r="8" spans="1:18" ht="12.75" customHeight="1" x14ac:dyDescent="0.2">
      <c r="A8" s="22" t="s">
        <v>42</v>
      </c>
      <c r="B8" s="22"/>
      <c r="C8" s="26" t="s">
        <v>26</v>
      </c>
      <c r="D8" s="22"/>
      <c r="E8" s="27" t="s">
        <v>43</v>
      </c>
      <c r="F8" s="22"/>
      <c r="G8" s="22"/>
      <c r="H8" s="22"/>
      <c r="I8" s="28">
        <f>0+Q8</f>
        <v>0</v>
      </c>
      <c r="O8">
        <f>0+R8</f>
        <v>0</v>
      </c>
      <c r="Q8">
        <f>0+I9+I13+I17+I21+I25+I29+I33</f>
        <v>0</v>
      </c>
      <c r="R8">
        <f>0+O9+O13+O17+O21+O25+O29+O33</f>
        <v>0</v>
      </c>
    </row>
    <row r="9" spans="1:18" x14ac:dyDescent="0.2">
      <c r="A9" s="25" t="s">
        <v>44</v>
      </c>
      <c r="B9" s="29" t="s">
        <v>28</v>
      </c>
      <c r="C9" s="29" t="s">
        <v>45</v>
      </c>
      <c r="D9" s="25" t="s">
        <v>46</v>
      </c>
      <c r="E9" s="30" t="s">
        <v>47</v>
      </c>
      <c r="F9" s="31" t="s">
        <v>48</v>
      </c>
      <c r="G9" s="32">
        <v>0.93799999999999994</v>
      </c>
      <c r="H9" s="33">
        <v>0</v>
      </c>
      <c r="I9" s="33">
        <f>ROUND(ROUND(H9,2)*ROUND(G9,3),2)</f>
        <v>0</v>
      </c>
      <c r="O9">
        <f>(I9*21)/100</f>
        <v>0</v>
      </c>
      <c r="P9" t="s">
        <v>22</v>
      </c>
    </row>
    <row r="10" spans="1:18" x14ac:dyDescent="0.2">
      <c r="A10" s="34" t="s">
        <v>49</v>
      </c>
      <c r="E10" s="35" t="s">
        <v>46</v>
      </c>
    </row>
    <row r="11" spans="1:18" x14ac:dyDescent="0.2">
      <c r="A11" s="36" t="s">
        <v>50</v>
      </c>
      <c r="E11" s="37" t="s">
        <v>51</v>
      </c>
    </row>
    <row r="12" spans="1:18" ht="25.5" x14ac:dyDescent="0.2">
      <c r="A12" t="s">
        <v>52</v>
      </c>
      <c r="E12" s="35" t="s">
        <v>53</v>
      </c>
    </row>
    <row r="13" spans="1:18" x14ac:dyDescent="0.2">
      <c r="A13" s="25" t="s">
        <v>44</v>
      </c>
      <c r="B13" s="29" t="s">
        <v>22</v>
      </c>
      <c r="C13" s="29" t="s">
        <v>54</v>
      </c>
      <c r="D13" s="25" t="s">
        <v>46</v>
      </c>
      <c r="E13" s="30" t="s">
        <v>55</v>
      </c>
      <c r="F13" s="31" t="s">
        <v>56</v>
      </c>
      <c r="G13" s="32">
        <v>1</v>
      </c>
      <c r="H13" s="33">
        <v>0</v>
      </c>
      <c r="I13" s="33">
        <f>ROUND(ROUND(H13,2)*ROUND(G13,3),2)</f>
        <v>0</v>
      </c>
      <c r="O13">
        <f>(I13*21)/100</f>
        <v>0</v>
      </c>
      <c r="P13" t="s">
        <v>22</v>
      </c>
    </row>
    <row r="14" spans="1:18" x14ac:dyDescent="0.2">
      <c r="A14" s="34" t="s">
        <v>49</v>
      </c>
      <c r="E14" s="35" t="s">
        <v>46</v>
      </c>
    </row>
    <row r="15" spans="1:18" x14ac:dyDescent="0.2">
      <c r="A15" s="36" t="s">
        <v>50</v>
      </c>
      <c r="E15" s="37" t="s">
        <v>46</v>
      </c>
    </row>
    <row r="16" spans="1:18" x14ac:dyDescent="0.2">
      <c r="A16" t="s">
        <v>52</v>
      </c>
      <c r="E16" s="35" t="s">
        <v>57</v>
      </c>
    </row>
    <row r="17" spans="1:16" x14ac:dyDescent="0.2">
      <c r="A17" s="25" t="s">
        <v>44</v>
      </c>
      <c r="B17" s="29" t="s">
        <v>21</v>
      </c>
      <c r="C17" s="29" t="s">
        <v>58</v>
      </c>
      <c r="D17" s="25" t="s">
        <v>46</v>
      </c>
      <c r="E17" s="30" t="s">
        <v>59</v>
      </c>
      <c r="F17" s="31" t="s">
        <v>60</v>
      </c>
      <c r="G17" s="32">
        <v>1</v>
      </c>
      <c r="H17" s="33">
        <v>0</v>
      </c>
      <c r="I17" s="33">
        <f>ROUND(ROUND(H17,2)*ROUND(G17,3),2)</f>
        <v>0</v>
      </c>
      <c r="O17">
        <f>(I17*21)/100</f>
        <v>0</v>
      </c>
      <c r="P17" t="s">
        <v>22</v>
      </c>
    </row>
    <row r="18" spans="1:16" x14ac:dyDescent="0.2">
      <c r="A18" s="34" t="s">
        <v>49</v>
      </c>
      <c r="E18" s="35" t="s">
        <v>46</v>
      </c>
    </row>
    <row r="19" spans="1:16" x14ac:dyDescent="0.2">
      <c r="A19" s="36" t="s">
        <v>50</v>
      </c>
      <c r="E19" s="37" t="s">
        <v>46</v>
      </c>
    </row>
    <row r="20" spans="1:16" x14ac:dyDescent="0.2">
      <c r="A20" t="s">
        <v>52</v>
      </c>
      <c r="E20" s="35" t="s">
        <v>57</v>
      </c>
    </row>
    <row r="21" spans="1:16" x14ac:dyDescent="0.2">
      <c r="A21" s="25" t="s">
        <v>44</v>
      </c>
      <c r="B21" s="29" t="s">
        <v>32</v>
      </c>
      <c r="C21" s="29" t="s">
        <v>61</v>
      </c>
      <c r="D21" s="25" t="s">
        <v>46</v>
      </c>
      <c r="E21" s="30" t="s">
        <v>62</v>
      </c>
      <c r="F21" s="31" t="s">
        <v>60</v>
      </c>
      <c r="G21" s="32">
        <v>1</v>
      </c>
      <c r="H21" s="33">
        <v>0</v>
      </c>
      <c r="I21" s="33">
        <f>ROUND(ROUND(H21,2)*ROUND(G21,3),2)</f>
        <v>0</v>
      </c>
      <c r="O21">
        <f>(I21*21)/100</f>
        <v>0</v>
      </c>
      <c r="P21" t="s">
        <v>22</v>
      </c>
    </row>
    <row r="22" spans="1:16" x14ac:dyDescent="0.2">
      <c r="A22" s="34" t="s">
        <v>49</v>
      </c>
      <c r="E22" s="35" t="s">
        <v>46</v>
      </c>
    </row>
    <row r="23" spans="1:16" x14ac:dyDescent="0.2">
      <c r="A23" s="36" t="s">
        <v>50</v>
      </c>
      <c r="E23" s="37" t="s">
        <v>46</v>
      </c>
    </row>
    <row r="24" spans="1:16" ht="63.75" x14ac:dyDescent="0.2">
      <c r="A24" t="s">
        <v>52</v>
      </c>
      <c r="E24" s="35" t="s">
        <v>63</v>
      </c>
    </row>
    <row r="25" spans="1:16" x14ac:dyDescent="0.2">
      <c r="A25" s="25" t="s">
        <v>44</v>
      </c>
      <c r="B25" s="29" t="s">
        <v>34</v>
      </c>
      <c r="C25" s="29" t="s">
        <v>64</v>
      </c>
      <c r="D25" s="25" t="s">
        <v>46</v>
      </c>
      <c r="E25" s="30" t="s">
        <v>65</v>
      </c>
      <c r="F25" s="31" t="s">
        <v>60</v>
      </c>
      <c r="G25" s="32">
        <v>1</v>
      </c>
      <c r="H25" s="33">
        <v>0</v>
      </c>
      <c r="I25" s="33">
        <f>ROUND(ROUND(H25,2)*ROUND(G25,3),2)</f>
        <v>0</v>
      </c>
      <c r="O25">
        <f>(I25*21)/100</f>
        <v>0</v>
      </c>
      <c r="P25" t="s">
        <v>22</v>
      </c>
    </row>
    <row r="26" spans="1:16" x14ac:dyDescent="0.2">
      <c r="A26" s="34" t="s">
        <v>49</v>
      </c>
      <c r="E26" s="35" t="s">
        <v>46</v>
      </c>
    </row>
    <row r="27" spans="1:16" x14ac:dyDescent="0.2">
      <c r="A27" s="36" t="s">
        <v>50</v>
      </c>
      <c r="E27" s="37" t="s">
        <v>46</v>
      </c>
    </row>
    <row r="28" spans="1:16" x14ac:dyDescent="0.2">
      <c r="A28" t="s">
        <v>52</v>
      </c>
      <c r="E28" s="35" t="s">
        <v>57</v>
      </c>
    </row>
    <row r="29" spans="1:16" x14ac:dyDescent="0.2">
      <c r="A29" s="25" t="s">
        <v>44</v>
      </c>
      <c r="B29" s="29" t="s">
        <v>36</v>
      </c>
      <c r="C29" s="29" t="s">
        <v>66</v>
      </c>
      <c r="D29" s="25" t="s">
        <v>46</v>
      </c>
      <c r="E29" s="30" t="s">
        <v>67</v>
      </c>
      <c r="F29" s="31" t="s">
        <v>60</v>
      </c>
      <c r="G29" s="32">
        <v>1</v>
      </c>
      <c r="H29" s="33">
        <v>0</v>
      </c>
      <c r="I29" s="33">
        <f>ROUND(ROUND(H29,2)*ROUND(G29,3),2)</f>
        <v>0</v>
      </c>
      <c r="O29">
        <f>(I29*21)/100</f>
        <v>0</v>
      </c>
      <c r="P29" t="s">
        <v>22</v>
      </c>
    </row>
    <row r="30" spans="1:16" x14ac:dyDescent="0.2">
      <c r="A30" s="34" t="s">
        <v>49</v>
      </c>
      <c r="E30" s="35" t="s">
        <v>46</v>
      </c>
    </row>
    <row r="31" spans="1:16" x14ac:dyDescent="0.2">
      <c r="A31" s="36" t="s">
        <v>50</v>
      </c>
      <c r="E31" s="37" t="s">
        <v>46</v>
      </c>
    </row>
    <row r="32" spans="1:16" ht="25.5" x14ac:dyDescent="0.2">
      <c r="A32" t="s">
        <v>52</v>
      </c>
      <c r="E32" s="35" t="s">
        <v>68</v>
      </c>
    </row>
    <row r="33" spans="1:18" x14ac:dyDescent="0.2">
      <c r="A33" s="25" t="s">
        <v>44</v>
      </c>
      <c r="B33" s="29" t="s">
        <v>69</v>
      </c>
      <c r="C33" s="29" t="s">
        <v>70</v>
      </c>
      <c r="D33" s="25" t="s">
        <v>46</v>
      </c>
      <c r="E33" s="30" t="s">
        <v>71</v>
      </c>
      <c r="F33" s="31" t="s">
        <v>60</v>
      </c>
      <c r="G33" s="32">
        <v>1</v>
      </c>
      <c r="H33" s="33">
        <v>0</v>
      </c>
      <c r="I33" s="33">
        <f>ROUND(ROUND(H33,2)*ROUND(G33,3),2)</f>
        <v>0</v>
      </c>
      <c r="O33">
        <f>(I33*21)/100</f>
        <v>0</v>
      </c>
      <c r="P33" t="s">
        <v>22</v>
      </c>
    </row>
    <row r="34" spans="1:18" x14ac:dyDescent="0.2">
      <c r="A34" s="34" t="s">
        <v>49</v>
      </c>
      <c r="E34" s="35" t="s">
        <v>46</v>
      </c>
    </row>
    <row r="35" spans="1:18" x14ac:dyDescent="0.2">
      <c r="A35" s="36" t="s">
        <v>50</v>
      </c>
      <c r="E35" s="37" t="s">
        <v>46</v>
      </c>
    </row>
    <row r="36" spans="1:18" x14ac:dyDescent="0.2">
      <c r="A36" t="s">
        <v>52</v>
      </c>
      <c r="E36" s="35" t="s">
        <v>72</v>
      </c>
    </row>
    <row r="37" spans="1:18" ht="12.75" customHeight="1" x14ac:dyDescent="0.2">
      <c r="A37" s="12" t="s">
        <v>42</v>
      </c>
      <c r="B37" s="12"/>
      <c r="C37" s="38" t="s">
        <v>28</v>
      </c>
      <c r="D37" s="12"/>
      <c r="E37" s="27" t="s">
        <v>73</v>
      </c>
      <c r="F37" s="12"/>
      <c r="G37" s="12"/>
      <c r="H37" s="12"/>
      <c r="I37" s="39">
        <f>0+Q37</f>
        <v>0</v>
      </c>
      <c r="O37">
        <f>0+R37</f>
        <v>0</v>
      </c>
      <c r="Q37">
        <f>0+I38</f>
        <v>0</v>
      </c>
      <c r="R37">
        <f>0+O38</f>
        <v>0</v>
      </c>
    </row>
    <row r="38" spans="1:18" ht="25.5" x14ac:dyDescent="0.2">
      <c r="A38" s="25" t="s">
        <v>44</v>
      </c>
      <c r="B38" s="29" t="s">
        <v>74</v>
      </c>
      <c r="C38" s="29" t="s">
        <v>75</v>
      </c>
      <c r="D38" s="25" t="s">
        <v>46</v>
      </c>
      <c r="E38" s="30" t="s">
        <v>76</v>
      </c>
      <c r="F38" s="31" t="s">
        <v>77</v>
      </c>
      <c r="G38" s="32">
        <v>0.375</v>
      </c>
      <c r="H38" s="33">
        <v>0</v>
      </c>
      <c r="I38" s="33">
        <f>ROUND(ROUND(H38,2)*ROUND(G38,3),2)</f>
        <v>0</v>
      </c>
      <c r="O38">
        <f>(I38*21)/100</f>
        <v>0</v>
      </c>
      <c r="P38" t="s">
        <v>22</v>
      </c>
    </row>
    <row r="39" spans="1:18" x14ac:dyDescent="0.2">
      <c r="A39" s="34" t="s">
        <v>49</v>
      </c>
      <c r="E39" s="35" t="s">
        <v>46</v>
      </c>
    </row>
    <row r="40" spans="1:18" x14ac:dyDescent="0.2">
      <c r="A40" s="36" t="s">
        <v>50</v>
      </c>
      <c r="E40" s="37" t="s">
        <v>78</v>
      </c>
    </row>
    <row r="41" spans="1:18" ht="63.75" x14ac:dyDescent="0.2">
      <c r="A41" t="s">
        <v>52</v>
      </c>
      <c r="E41" s="35" t="s">
        <v>79</v>
      </c>
    </row>
    <row r="42" spans="1:18" ht="12.75" customHeight="1" x14ac:dyDescent="0.2">
      <c r="A42" s="12" t="s">
        <v>42</v>
      </c>
      <c r="B42" s="12"/>
      <c r="C42" s="38" t="s">
        <v>34</v>
      </c>
      <c r="D42" s="12"/>
      <c r="E42" s="27" t="s">
        <v>80</v>
      </c>
      <c r="F42" s="12"/>
      <c r="G42" s="12"/>
      <c r="H42" s="12"/>
      <c r="I42" s="39">
        <f>0+Q42</f>
        <v>0</v>
      </c>
      <c r="O42">
        <f>0+R42</f>
        <v>0</v>
      </c>
      <c r="Q42">
        <f>0+I43+I47+I51</f>
        <v>0</v>
      </c>
      <c r="R42">
        <f>0+O43+O47+O51</f>
        <v>0</v>
      </c>
    </row>
    <row r="43" spans="1:18" x14ac:dyDescent="0.2">
      <c r="A43" s="25" t="s">
        <v>44</v>
      </c>
      <c r="B43" s="29" t="s">
        <v>39</v>
      </c>
      <c r="C43" s="29" t="s">
        <v>81</v>
      </c>
      <c r="D43" s="25" t="s">
        <v>46</v>
      </c>
      <c r="E43" s="30" t="s">
        <v>82</v>
      </c>
      <c r="F43" s="31" t="s">
        <v>83</v>
      </c>
      <c r="G43" s="32">
        <v>943.9</v>
      </c>
      <c r="H43" s="33">
        <v>0</v>
      </c>
      <c r="I43" s="33">
        <f>ROUND(ROUND(H43,2)*ROUND(G43,3),2)</f>
        <v>0</v>
      </c>
      <c r="O43">
        <f>(I43*21)/100</f>
        <v>0</v>
      </c>
      <c r="P43" t="s">
        <v>22</v>
      </c>
    </row>
    <row r="44" spans="1:18" x14ac:dyDescent="0.2">
      <c r="A44" s="34" t="s">
        <v>49</v>
      </c>
      <c r="E44" s="35" t="s">
        <v>46</v>
      </c>
    </row>
    <row r="45" spans="1:18" x14ac:dyDescent="0.2">
      <c r="A45" s="36" t="s">
        <v>50</v>
      </c>
      <c r="E45" s="37" t="s">
        <v>84</v>
      </c>
    </row>
    <row r="46" spans="1:18" ht="51" x14ac:dyDescent="0.2">
      <c r="A46" t="s">
        <v>52</v>
      </c>
      <c r="E46" s="35" t="s">
        <v>85</v>
      </c>
    </row>
    <row r="47" spans="1:18" x14ac:dyDescent="0.2">
      <c r="A47" s="25" t="s">
        <v>44</v>
      </c>
      <c r="B47" s="29" t="s">
        <v>41</v>
      </c>
      <c r="C47" s="29" t="s">
        <v>86</v>
      </c>
      <c r="D47" s="25" t="s">
        <v>46</v>
      </c>
      <c r="E47" s="30" t="s">
        <v>87</v>
      </c>
      <c r="F47" s="31" t="s">
        <v>83</v>
      </c>
      <c r="G47" s="32">
        <v>506.7</v>
      </c>
      <c r="H47" s="33">
        <v>0</v>
      </c>
      <c r="I47" s="33">
        <f>ROUND(ROUND(H47,2)*ROUND(G47,3),2)</f>
        <v>0</v>
      </c>
      <c r="O47">
        <f>(I47*21)/100</f>
        <v>0</v>
      </c>
      <c r="P47" t="s">
        <v>22</v>
      </c>
    </row>
    <row r="48" spans="1:18" x14ac:dyDescent="0.2">
      <c r="A48" s="34" t="s">
        <v>49</v>
      </c>
      <c r="E48" s="35" t="s">
        <v>46</v>
      </c>
    </row>
    <row r="49" spans="1:18" x14ac:dyDescent="0.2">
      <c r="A49" s="36" t="s">
        <v>50</v>
      </c>
      <c r="E49" s="37" t="s">
        <v>46</v>
      </c>
    </row>
    <row r="50" spans="1:18" ht="140.25" x14ac:dyDescent="0.2">
      <c r="A50" t="s">
        <v>52</v>
      </c>
      <c r="E50" s="35" t="s">
        <v>88</v>
      </c>
    </row>
    <row r="51" spans="1:18" x14ac:dyDescent="0.2">
      <c r="A51" s="25" t="s">
        <v>44</v>
      </c>
      <c r="B51" s="29" t="s">
        <v>89</v>
      </c>
      <c r="C51" s="29" t="s">
        <v>90</v>
      </c>
      <c r="D51" s="25" t="s">
        <v>46</v>
      </c>
      <c r="E51" s="30" t="s">
        <v>91</v>
      </c>
      <c r="F51" s="31" t="s">
        <v>83</v>
      </c>
      <c r="G51" s="32">
        <v>437.2</v>
      </c>
      <c r="H51" s="33">
        <v>0</v>
      </c>
      <c r="I51" s="33">
        <f>ROUND(ROUND(H51,2)*ROUND(G51,3),2)</f>
        <v>0</v>
      </c>
      <c r="O51">
        <f>(I51*21)/100</f>
        <v>0</v>
      </c>
      <c r="P51" t="s">
        <v>22</v>
      </c>
    </row>
    <row r="52" spans="1:18" x14ac:dyDescent="0.2">
      <c r="A52" s="34" t="s">
        <v>49</v>
      </c>
      <c r="E52" s="35" t="s">
        <v>46</v>
      </c>
    </row>
    <row r="53" spans="1:18" x14ac:dyDescent="0.2">
      <c r="A53" s="36" t="s">
        <v>50</v>
      </c>
      <c r="E53" s="37" t="s">
        <v>46</v>
      </c>
    </row>
    <row r="54" spans="1:18" ht="140.25" x14ac:dyDescent="0.2">
      <c r="A54" t="s">
        <v>52</v>
      </c>
      <c r="E54" s="35" t="s">
        <v>88</v>
      </c>
    </row>
    <row r="55" spans="1:18" ht="12.75" customHeight="1" x14ac:dyDescent="0.2">
      <c r="A55" s="12" t="s">
        <v>42</v>
      </c>
      <c r="B55" s="12"/>
      <c r="C55" s="38" t="s">
        <v>39</v>
      </c>
      <c r="D55" s="12"/>
      <c r="E55" s="27" t="s">
        <v>92</v>
      </c>
      <c r="F55" s="12"/>
      <c r="G55" s="12"/>
      <c r="H55" s="12"/>
      <c r="I55" s="39">
        <f>0+Q55</f>
        <v>0</v>
      </c>
      <c r="O55">
        <f>0+R55</f>
        <v>0</v>
      </c>
      <c r="Q55">
        <f>0+I56+I60+I64</f>
        <v>0</v>
      </c>
      <c r="R55">
        <f>0+O56+O60+O64</f>
        <v>0</v>
      </c>
    </row>
    <row r="56" spans="1:18" x14ac:dyDescent="0.2">
      <c r="A56" s="25" t="s">
        <v>44</v>
      </c>
      <c r="B56" s="29" t="s">
        <v>93</v>
      </c>
      <c r="C56" s="29" t="s">
        <v>94</v>
      </c>
      <c r="D56" s="25" t="s">
        <v>46</v>
      </c>
      <c r="E56" s="30" t="s">
        <v>95</v>
      </c>
      <c r="F56" s="31" t="s">
        <v>96</v>
      </c>
      <c r="G56" s="32">
        <v>12.5</v>
      </c>
      <c r="H56" s="33">
        <v>0</v>
      </c>
      <c r="I56" s="33">
        <f>ROUND(ROUND(H56,2)*ROUND(G56,3),2)</f>
        <v>0</v>
      </c>
      <c r="O56">
        <f>(I56*21)/100</f>
        <v>0</v>
      </c>
      <c r="P56" t="s">
        <v>22</v>
      </c>
    </row>
    <row r="57" spans="1:18" x14ac:dyDescent="0.2">
      <c r="A57" s="34" t="s">
        <v>49</v>
      </c>
      <c r="E57" s="35" t="s">
        <v>46</v>
      </c>
    </row>
    <row r="58" spans="1:18" x14ac:dyDescent="0.2">
      <c r="A58" s="36" t="s">
        <v>50</v>
      </c>
      <c r="E58" s="37" t="s">
        <v>46</v>
      </c>
    </row>
    <row r="59" spans="1:18" ht="25.5" x14ac:dyDescent="0.2">
      <c r="A59" t="s">
        <v>52</v>
      </c>
      <c r="E59" s="35" t="s">
        <v>97</v>
      </c>
    </row>
    <row r="60" spans="1:18" x14ac:dyDescent="0.2">
      <c r="A60" s="25" t="s">
        <v>44</v>
      </c>
      <c r="B60" s="29" t="s">
        <v>98</v>
      </c>
      <c r="C60" s="29" t="s">
        <v>99</v>
      </c>
      <c r="D60" s="25" t="s">
        <v>46</v>
      </c>
      <c r="E60" s="30" t="s">
        <v>100</v>
      </c>
      <c r="F60" s="31" t="s">
        <v>96</v>
      </c>
      <c r="G60" s="32">
        <v>12.5</v>
      </c>
      <c r="H60" s="33">
        <v>0</v>
      </c>
      <c r="I60" s="33">
        <f>ROUND(ROUND(H60,2)*ROUND(G60,3),2)</f>
        <v>0</v>
      </c>
      <c r="O60">
        <f>(I60*21)/100</f>
        <v>0</v>
      </c>
      <c r="P60" t="s">
        <v>22</v>
      </c>
    </row>
    <row r="61" spans="1:18" x14ac:dyDescent="0.2">
      <c r="A61" s="34" t="s">
        <v>49</v>
      </c>
      <c r="E61" s="35" t="s">
        <v>46</v>
      </c>
    </row>
    <row r="62" spans="1:18" x14ac:dyDescent="0.2">
      <c r="A62" s="36" t="s">
        <v>50</v>
      </c>
      <c r="E62" s="37" t="s">
        <v>46</v>
      </c>
    </row>
    <row r="63" spans="1:18" ht="38.25" x14ac:dyDescent="0.2">
      <c r="A63" t="s">
        <v>52</v>
      </c>
      <c r="E63" s="35" t="s">
        <v>101</v>
      </c>
    </row>
    <row r="64" spans="1:18" x14ac:dyDescent="0.2">
      <c r="A64" s="25" t="s">
        <v>44</v>
      </c>
      <c r="B64" s="29" t="s">
        <v>102</v>
      </c>
      <c r="C64" s="29" t="s">
        <v>103</v>
      </c>
      <c r="D64" s="25" t="s">
        <v>46</v>
      </c>
      <c r="E64" s="30" t="s">
        <v>104</v>
      </c>
      <c r="F64" s="31" t="s">
        <v>83</v>
      </c>
      <c r="G64" s="32">
        <v>524.20000000000005</v>
      </c>
      <c r="H64" s="33">
        <v>0</v>
      </c>
      <c r="I64" s="33">
        <f>ROUND(ROUND(H64,2)*ROUND(G64,3),2)</f>
        <v>0</v>
      </c>
      <c r="O64">
        <f>(I64*21)/100</f>
        <v>0</v>
      </c>
      <c r="P64" t="s">
        <v>22</v>
      </c>
    </row>
    <row r="65" spans="1:5" x14ac:dyDescent="0.2">
      <c r="A65" s="34" t="s">
        <v>49</v>
      </c>
      <c r="E65" s="35" t="s">
        <v>46</v>
      </c>
    </row>
    <row r="66" spans="1:5" x14ac:dyDescent="0.2">
      <c r="A66" s="36" t="s">
        <v>50</v>
      </c>
      <c r="E66" s="37" t="s">
        <v>46</v>
      </c>
    </row>
    <row r="67" spans="1:5" ht="25.5" x14ac:dyDescent="0.2">
      <c r="A67" t="s">
        <v>52</v>
      </c>
      <c r="E67" s="35" t="s">
        <v>105</v>
      </c>
    </row>
  </sheetData>
  <mergeCells count="10">
    <mergeCell ref="E5:E6"/>
    <mergeCell ref="F5:F6"/>
    <mergeCell ref="G5:G6"/>
    <mergeCell ref="H5:I5"/>
    <mergeCell ref="C3:D3"/>
    <mergeCell ref="C4:D4"/>
    <mergeCell ref="A5:A6"/>
    <mergeCell ref="B5:B6"/>
    <mergeCell ref="C5:C6"/>
    <mergeCell ref="D5:D6"/>
  </mergeCells>
  <pageMargins left="0.75" right="0.75" top="1" bottom="1" header="0.5" footer="0.5"/>
  <pageSetup paperSize="9" scale="52" fitToHeight="0" orientation="portrait" horizontalDpi="300" verticalDpi="300" r:id="rId1"/>
  <headerFooter>
    <oddFooter>&amp;C&amp;1#&amp;"Arial"&amp;8&amp;KA6A6A6restricted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68"/>
  <sheetViews>
    <sheetView workbookViewId="0">
      <pane ySplit="8" topLeftCell="A9" activePane="bottomLeft" state="frozen"/>
      <selection pane="bottomLeft" activeCell="A9" sqref="A9"/>
    </sheetView>
  </sheetViews>
  <sheetFormatPr defaultColWidth="9.140625" defaultRowHeight="12.75" customHeight="1" x14ac:dyDescent="0.2"/>
  <cols>
    <col min="1" max="1" width="9.140625" hidden="1" customWidth="1"/>
    <col min="2" max="2" width="11.7109375" customWidth="1"/>
    <col min="3" max="3" width="14.7109375" customWidth="1"/>
    <col min="4" max="4" width="9.7109375" customWidth="1"/>
    <col min="5" max="5" width="70.7109375" customWidth="1"/>
    <col min="6" max="6" width="11.7109375" customWidth="1"/>
    <col min="7" max="9" width="16.7109375" customWidth="1"/>
    <col min="15" max="18" width="9.140625" hidden="1" customWidth="1"/>
  </cols>
  <sheetData>
    <row r="1" spans="1:18" ht="12.75" customHeight="1" x14ac:dyDescent="0.2">
      <c r="A1" t="s">
        <v>10</v>
      </c>
      <c r="B1" s="8"/>
      <c r="C1" s="8"/>
      <c r="D1" s="8"/>
      <c r="E1" s="8"/>
      <c r="F1" s="8"/>
      <c r="G1" s="8"/>
      <c r="H1" s="8"/>
      <c r="I1" s="8"/>
      <c r="P1" t="s">
        <v>21</v>
      </c>
    </row>
    <row r="2" spans="1:18" ht="24.95" customHeight="1" x14ac:dyDescent="0.2">
      <c r="B2" s="8"/>
      <c r="C2" s="8"/>
      <c r="D2" s="8"/>
      <c r="E2" s="9" t="s">
        <v>12</v>
      </c>
      <c r="F2" s="8"/>
      <c r="G2" s="8"/>
      <c r="H2" s="12"/>
      <c r="I2" s="12"/>
      <c r="O2">
        <f>0+O9+O38+O43+O56</f>
        <v>0</v>
      </c>
      <c r="P2" t="s">
        <v>21</v>
      </c>
    </row>
    <row r="3" spans="1:18" ht="15" customHeight="1" x14ac:dyDescent="0.25">
      <c r="A3" t="s">
        <v>11</v>
      </c>
      <c r="B3" s="17" t="s">
        <v>13</v>
      </c>
      <c r="C3" s="4" t="s">
        <v>14</v>
      </c>
      <c r="D3" s="7"/>
      <c r="E3" s="18" t="s">
        <v>15</v>
      </c>
      <c r="F3" s="8"/>
      <c r="G3" s="15"/>
      <c r="H3" s="14" t="s">
        <v>107</v>
      </c>
      <c r="I3" s="40">
        <f>0+I9+I38+I43+I56</f>
        <v>0</v>
      </c>
      <c r="O3" t="s">
        <v>18</v>
      </c>
      <c r="P3" t="s">
        <v>22</v>
      </c>
    </row>
    <row r="4" spans="1:18" ht="15" customHeight="1" x14ac:dyDescent="0.25">
      <c r="A4" t="s">
        <v>16</v>
      </c>
      <c r="B4" s="17" t="s">
        <v>106</v>
      </c>
      <c r="C4" s="4" t="s">
        <v>107</v>
      </c>
      <c r="D4" s="7"/>
      <c r="E4" s="18" t="s">
        <v>108</v>
      </c>
      <c r="F4" s="8"/>
      <c r="G4" s="8"/>
      <c r="H4" s="16"/>
      <c r="I4" s="16"/>
      <c r="O4" t="s">
        <v>19</v>
      </c>
      <c r="P4" t="s">
        <v>22</v>
      </c>
    </row>
    <row r="5" spans="1:18" ht="12.75" customHeight="1" x14ac:dyDescent="0.25">
      <c r="A5" t="s">
        <v>109</v>
      </c>
      <c r="B5" s="20" t="s">
        <v>17</v>
      </c>
      <c r="C5" s="3" t="s">
        <v>107</v>
      </c>
      <c r="D5" s="2"/>
      <c r="E5" s="21" t="s">
        <v>108</v>
      </c>
      <c r="F5" s="12"/>
      <c r="G5" s="12"/>
      <c r="H5" s="12"/>
      <c r="I5" s="12"/>
      <c r="O5" t="s">
        <v>20</v>
      </c>
      <c r="P5" t="s">
        <v>22</v>
      </c>
    </row>
    <row r="6" spans="1:18" ht="12.75" customHeight="1" x14ac:dyDescent="0.2">
      <c r="A6" s="1" t="s">
        <v>25</v>
      </c>
      <c r="B6" s="1" t="s">
        <v>27</v>
      </c>
      <c r="C6" s="1" t="s">
        <v>29</v>
      </c>
      <c r="D6" s="1" t="s">
        <v>30</v>
      </c>
      <c r="E6" s="1" t="s">
        <v>31</v>
      </c>
      <c r="F6" s="1" t="s">
        <v>33</v>
      </c>
      <c r="G6" s="1" t="s">
        <v>35</v>
      </c>
      <c r="H6" s="1" t="s">
        <v>37</v>
      </c>
      <c r="I6" s="1"/>
    </row>
    <row r="7" spans="1:18" ht="12.75" customHeight="1" x14ac:dyDescent="0.2">
      <c r="A7" s="1"/>
      <c r="B7" s="1"/>
      <c r="C7" s="1"/>
      <c r="D7" s="1"/>
      <c r="E7" s="1"/>
      <c r="F7" s="1"/>
      <c r="G7" s="1"/>
      <c r="H7" s="19" t="s">
        <v>38</v>
      </c>
      <c r="I7" s="19" t="s">
        <v>40</v>
      </c>
    </row>
    <row r="8" spans="1:18" ht="12.75" customHeight="1" x14ac:dyDescent="0.2">
      <c r="A8" s="19" t="s">
        <v>26</v>
      </c>
      <c r="B8" s="19" t="s">
        <v>28</v>
      </c>
      <c r="C8" s="19" t="s">
        <v>22</v>
      </c>
      <c r="D8" s="19" t="s">
        <v>21</v>
      </c>
      <c r="E8" s="19" t="s">
        <v>32</v>
      </c>
      <c r="F8" s="19" t="s">
        <v>34</v>
      </c>
      <c r="G8" s="19" t="s">
        <v>36</v>
      </c>
      <c r="H8" s="19" t="s">
        <v>39</v>
      </c>
      <c r="I8" s="19" t="s">
        <v>41</v>
      </c>
    </row>
    <row r="9" spans="1:18" ht="12.75" customHeight="1" x14ac:dyDescent="0.2">
      <c r="A9" s="22" t="s">
        <v>42</v>
      </c>
      <c r="B9" s="22"/>
      <c r="C9" s="26" t="s">
        <v>26</v>
      </c>
      <c r="D9" s="22"/>
      <c r="E9" s="27" t="s">
        <v>43</v>
      </c>
      <c r="F9" s="22"/>
      <c r="G9" s="22"/>
      <c r="H9" s="22"/>
      <c r="I9" s="28">
        <f>0+Q9</f>
        <v>0</v>
      </c>
      <c r="O9">
        <f>0+R9</f>
        <v>0</v>
      </c>
      <c r="Q9">
        <f>0+I10+I14+I18+I22+I26+I30+I34</f>
        <v>0</v>
      </c>
      <c r="R9">
        <f>0+O10+O14+O18+O22+O26+O30+O34</f>
        <v>0</v>
      </c>
    </row>
    <row r="10" spans="1:18" x14ac:dyDescent="0.2">
      <c r="A10" s="25" t="s">
        <v>44</v>
      </c>
      <c r="B10" s="29" t="s">
        <v>28</v>
      </c>
      <c r="C10" s="29" t="s">
        <v>45</v>
      </c>
      <c r="D10" s="25" t="s">
        <v>46</v>
      </c>
      <c r="E10" s="30" t="s">
        <v>47</v>
      </c>
      <c r="F10" s="31" t="s">
        <v>48</v>
      </c>
      <c r="G10" s="32">
        <v>0.48</v>
      </c>
      <c r="H10" s="33">
        <v>0</v>
      </c>
      <c r="I10" s="33">
        <f>ROUND(ROUND(H10,2)*ROUND(G10,3),2)</f>
        <v>0</v>
      </c>
      <c r="O10">
        <f>(I10*21)/100</f>
        <v>0</v>
      </c>
      <c r="P10" t="s">
        <v>22</v>
      </c>
    </row>
    <row r="11" spans="1:18" x14ac:dyDescent="0.2">
      <c r="A11" s="34" t="s">
        <v>49</v>
      </c>
      <c r="E11" s="35" t="s">
        <v>46</v>
      </c>
    </row>
    <row r="12" spans="1:18" x14ac:dyDescent="0.2">
      <c r="A12" s="36" t="s">
        <v>50</v>
      </c>
      <c r="E12" s="37" t="s">
        <v>110</v>
      </c>
    </row>
    <row r="13" spans="1:18" ht="25.5" x14ac:dyDescent="0.2">
      <c r="A13" t="s">
        <v>52</v>
      </c>
      <c r="E13" s="35" t="s">
        <v>53</v>
      </c>
    </row>
    <row r="14" spans="1:18" x14ac:dyDescent="0.2">
      <c r="A14" s="25" t="s">
        <v>44</v>
      </c>
      <c r="B14" s="29" t="s">
        <v>22</v>
      </c>
      <c r="C14" s="29" t="s">
        <v>54</v>
      </c>
      <c r="D14" s="25" t="s">
        <v>46</v>
      </c>
      <c r="E14" s="30" t="s">
        <v>55</v>
      </c>
      <c r="F14" s="31" t="s">
        <v>56</v>
      </c>
      <c r="G14" s="32">
        <v>1</v>
      </c>
      <c r="H14" s="33">
        <v>0</v>
      </c>
      <c r="I14" s="33">
        <f>ROUND(ROUND(H14,2)*ROUND(G14,3),2)</f>
        <v>0</v>
      </c>
      <c r="O14">
        <f>(I14*21)/100</f>
        <v>0</v>
      </c>
      <c r="P14" t="s">
        <v>22</v>
      </c>
    </row>
    <row r="15" spans="1:18" x14ac:dyDescent="0.2">
      <c r="A15" s="34" t="s">
        <v>49</v>
      </c>
      <c r="E15" s="35" t="s">
        <v>46</v>
      </c>
    </row>
    <row r="16" spans="1:18" x14ac:dyDescent="0.2">
      <c r="A16" s="36" t="s">
        <v>50</v>
      </c>
      <c r="E16" s="37" t="s">
        <v>46</v>
      </c>
    </row>
    <row r="17" spans="1:16" x14ac:dyDescent="0.2">
      <c r="A17" t="s">
        <v>52</v>
      </c>
      <c r="E17" s="35" t="s">
        <v>57</v>
      </c>
    </row>
    <row r="18" spans="1:16" x14ac:dyDescent="0.2">
      <c r="A18" s="25" t="s">
        <v>44</v>
      </c>
      <c r="B18" s="29" t="s">
        <v>21</v>
      </c>
      <c r="C18" s="29" t="s">
        <v>58</v>
      </c>
      <c r="D18" s="25" t="s">
        <v>46</v>
      </c>
      <c r="E18" s="30" t="s">
        <v>59</v>
      </c>
      <c r="F18" s="31" t="s">
        <v>60</v>
      </c>
      <c r="G18" s="32">
        <v>1</v>
      </c>
      <c r="H18" s="33">
        <v>0</v>
      </c>
      <c r="I18" s="33">
        <f>ROUND(ROUND(H18,2)*ROUND(G18,3),2)</f>
        <v>0</v>
      </c>
      <c r="O18">
        <f>(I18*21)/100</f>
        <v>0</v>
      </c>
      <c r="P18" t="s">
        <v>22</v>
      </c>
    </row>
    <row r="19" spans="1:16" x14ac:dyDescent="0.2">
      <c r="A19" s="34" t="s">
        <v>49</v>
      </c>
      <c r="E19" s="35" t="s">
        <v>46</v>
      </c>
    </row>
    <row r="20" spans="1:16" x14ac:dyDescent="0.2">
      <c r="A20" s="36" t="s">
        <v>50</v>
      </c>
      <c r="E20" s="37" t="s">
        <v>46</v>
      </c>
    </row>
    <row r="21" spans="1:16" x14ac:dyDescent="0.2">
      <c r="A21" t="s">
        <v>52</v>
      </c>
      <c r="E21" s="35" t="s">
        <v>57</v>
      </c>
    </row>
    <row r="22" spans="1:16" x14ac:dyDescent="0.2">
      <c r="A22" s="25" t="s">
        <v>44</v>
      </c>
      <c r="B22" s="29" t="s">
        <v>32</v>
      </c>
      <c r="C22" s="29" t="s">
        <v>61</v>
      </c>
      <c r="D22" s="25" t="s">
        <v>46</v>
      </c>
      <c r="E22" s="30" t="s">
        <v>62</v>
      </c>
      <c r="F22" s="31" t="s">
        <v>60</v>
      </c>
      <c r="G22" s="32">
        <v>1</v>
      </c>
      <c r="H22" s="33">
        <v>0</v>
      </c>
      <c r="I22" s="33">
        <f>ROUND(ROUND(H22,2)*ROUND(G22,3),2)</f>
        <v>0</v>
      </c>
      <c r="O22">
        <f>(I22*21)/100</f>
        <v>0</v>
      </c>
      <c r="P22" t="s">
        <v>22</v>
      </c>
    </row>
    <row r="23" spans="1:16" x14ac:dyDescent="0.2">
      <c r="A23" s="34" t="s">
        <v>49</v>
      </c>
      <c r="E23" s="35" t="s">
        <v>46</v>
      </c>
    </row>
    <row r="24" spans="1:16" x14ac:dyDescent="0.2">
      <c r="A24" s="36" t="s">
        <v>50</v>
      </c>
      <c r="E24" s="37" t="s">
        <v>46</v>
      </c>
    </row>
    <row r="25" spans="1:16" ht="63.75" x14ac:dyDescent="0.2">
      <c r="A25" t="s">
        <v>52</v>
      </c>
      <c r="E25" s="35" t="s">
        <v>63</v>
      </c>
    </row>
    <row r="26" spans="1:16" x14ac:dyDescent="0.2">
      <c r="A26" s="25" t="s">
        <v>44</v>
      </c>
      <c r="B26" s="29" t="s">
        <v>34</v>
      </c>
      <c r="C26" s="29" t="s">
        <v>64</v>
      </c>
      <c r="D26" s="25" t="s">
        <v>46</v>
      </c>
      <c r="E26" s="30" t="s">
        <v>65</v>
      </c>
      <c r="F26" s="31" t="s">
        <v>60</v>
      </c>
      <c r="G26" s="32">
        <v>1</v>
      </c>
      <c r="H26" s="33">
        <v>0</v>
      </c>
      <c r="I26" s="33">
        <f>ROUND(ROUND(H26,2)*ROUND(G26,3),2)</f>
        <v>0</v>
      </c>
      <c r="O26">
        <f>(I26*21)/100</f>
        <v>0</v>
      </c>
      <c r="P26" t="s">
        <v>22</v>
      </c>
    </row>
    <row r="27" spans="1:16" x14ac:dyDescent="0.2">
      <c r="A27" s="34" t="s">
        <v>49</v>
      </c>
      <c r="E27" s="35" t="s">
        <v>46</v>
      </c>
    </row>
    <row r="28" spans="1:16" x14ac:dyDescent="0.2">
      <c r="A28" s="36" t="s">
        <v>50</v>
      </c>
      <c r="E28" s="37" t="s">
        <v>46</v>
      </c>
    </row>
    <row r="29" spans="1:16" x14ac:dyDescent="0.2">
      <c r="A29" t="s">
        <v>52</v>
      </c>
      <c r="E29" s="35" t="s">
        <v>57</v>
      </c>
    </row>
    <row r="30" spans="1:16" x14ac:dyDescent="0.2">
      <c r="A30" s="25" t="s">
        <v>44</v>
      </c>
      <c r="B30" s="29" t="s">
        <v>36</v>
      </c>
      <c r="C30" s="29" t="s">
        <v>66</v>
      </c>
      <c r="D30" s="25" t="s">
        <v>46</v>
      </c>
      <c r="E30" s="30" t="s">
        <v>67</v>
      </c>
      <c r="F30" s="31" t="s">
        <v>60</v>
      </c>
      <c r="G30" s="32">
        <v>1</v>
      </c>
      <c r="H30" s="33">
        <v>0</v>
      </c>
      <c r="I30" s="33">
        <f>ROUND(ROUND(H30,2)*ROUND(G30,3),2)</f>
        <v>0</v>
      </c>
      <c r="O30">
        <f>(I30*21)/100</f>
        <v>0</v>
      </c>
      <c r="P30" t="s">
        <v>22</v>
      </c>
    </row>
    <row r="31" spans="1:16" x14ac:dyDescent="0.2">
      <c r="A31" s="34" t="s">
        <v>49</v>
      </c>
      <c r="E31" s="35" t="s">
        <v>46</v>
      </c>
    </row>
    <row r="32" spans="1:16" x14ac:dyDescent="0.2">
      <c r="A32" s="36" t="s">
        <v>50</v>
      </c>
      <c r="E32" s="37" t="s">
        <v>46</v>
      </c>
    </row>
    <row r="33" spans="1:18" ht="25.5" x14ac:dyDescent="0.2">
      <c r="A33" t="s">
        <v>52</v>
      </c>
      <c r="E33" s="35" t="s">
        <v>68</v>
      </c>
    </row>
    <row r="34" spans="1:18" x14ac:dyDescent="0.2">
      <c r="A34" s="25" t="s">
        <v>44</v>
      </c>
      <c r="B34" s="29" t="s">
        <v>69</v>
      </c>
      <c r="C34" s="29" t="s">
        <v>70</v>
      </c>
      <c r="D34" s="25" t="s">
        <v>46</v>
      </c>
      <c r="E34" s="30" t="s">
        <v>71</v>
      </c>
      <c r="F34" s="31" t="s">
        <v>60</v>
      </c>
      <c r="G34" s="32">
        <v>1</v>
      </c>
      <c r="H34" s="33">
        <v>0</v>
      </c>
      <c r="I34" s="33">
        <f>ROUND(ROUND(H34,2)*ROUND(G34,3),2)</f>
        <v>0</v>
      </c>
      <c r="O34">
        <f>(I34*21)/100</f>
        <v>0</v>
      </c>
      <c r="P34" t="s">
        <v>22</v>
      </c>
    </row>
    <row r="35" spans="1:18" x14ac:dyDescent="0.2">
      <c r="A35" s="34" t="s">
        <v>49</v>
      </c>
      <c r="E35" s="35" t="s">
        <v>46</v>
      </c>
    </row>
    <row r="36" spans="1:18" x14ac:dyDescent="0.2">
      <c r="A36" s="36" t="s">
        <v>50</v>
      </c>
      <c r="E36" s="37" t="s">
        <v>46</v>
      </c>
    </row>
    <row r="37" spans="1:18" x14ac:dyDescent="0.2">
      <c r="A37" t="s">
        <v>52</v>
      </c>
      <c r="E37" s="35" t="s">
        <v>72</v>
      </c>
    </row>
    <row r="38" spans="1:18" ht="12.75" customHeight="1" x14ac:dyDescent="0.2">
      <c r="A38" s="12" t="s">
        <v>42</v>
      </c>
      <c r="B38" s="12"/>
      <c r="C38" s="38" t="s">
        <v>28</v>
      </c>
      <c r="D38" s="12"/>
      <c r="E38" s="27" t="s">
        <v>73</v>
      </c>
      <c r="F38" s="12"/>
      <c r="G38" s="12"/>
      <c r="H38" s="12"/>
      <c r="I38" s="39">
        <f>0+Q38</f>
        <v>0</v>
      </c>
      <c r="O38">
        <f>0+R38</f>
        <v>0</v>
      </c>
      <c r="Q38">
        <f>0+I39</f>
        <v>0</v>
      </c>
      <c r="R38">
        <f>0+O39</f>
        <v>0</v>
      </c>
    </row>
    <row r="39" spans="1:18" ht="25.5" x14ac:dyDescent="0.2">
      <c r="A39" s="25" t="s">
        <v>44</v>
      </c>
      <c r="B39" s="29" t="s">
        <v>74</v>
      </c>
      <c r="C39" s="29" t="s">
        <v>75</v>
      </c>
      <c r="D39" s="25" t="s">
        <v>46</v>
      </c>
      <c r="E39" s="30" t="s">
        <v>76</v>
      </c>
      <c r="F39" s="31" t="s">
        <v>77</v>
      </c>
      <c r="G39" s="32">
        <v>0.192</v>
      </c>
      <c r="H39" s="33">
        <v>0</v>
      </c>
      <c r="I39" s="33">
        <f>ROUND(ROUND(H39,2)*ROUND(G39,3),2)</f>
        <v>0</v>
      </c>
      <c r="O39">
        <f>(I39*21)/100</f>
        <v>0</v>
      </c>
      <c r="P39" t="s">
        <v>22</v>
      </c>
    </row>
    <row r="40" spans="1:18" x14ac:dyDescent="0.2">
      <c r="A40" s="34" t="s">
        <v>49</v>
      </c>
      <c r="E40" s="35" t="s">
        <v>46</v>
      </c>
    </row>
    <row r="41" spans="1:18" x14ac:dyDescent="0.2">
      <c r="A41" s="36" t="s">
        <v>50</v>
      </c>
      <c r="E41" s="37" t="s">
        <v>111</v>
      </c>
    </row>
    <row r="42" spans="1:18" ht="63.75" x14ac:dyDescent="0.2">
      <c r="A42" t="s">
        <v>52</v>
      </c>
      <c r="E42" s="35" t="s">
        <v>79</v>
      </c>
    </row>
    <row r="43" spans="1:18" ht="12.75" customHeight="1" x14ac:dyDescent="0.2">
      <c r="A43" s="12" t="s">
        <v>42</v>
      </c>
      <c r="B43" s="12"/>
      <c r="C43" s="38" t="s">
        <v>34</v>
      </c>
      <c r="D43" s="12"/>
      <c r="E43" s="27" t="s">
        <v>80</v>
      </c>
      <c r="F43" s="12"/>
      <c r="G43" s="12"/>
      <c r="H43" s="12"/>
      <c r="I43" s="39">
        <f>0+Q43</f>
        <v>0</v>
      </c>
      <c r="O43">
        <f>0+R43</f>
        <v>0</v>
      </c>
      <c r="Q43">
        <f>0+I44+I48+I52</f>
        <v>0</v>
      </c>
      <c r="R43">
        <f>0+O44+O48+O52</f>
        <v>0</v>
      </c>
    </row>
    <row r="44" spans="1:18" x14ac:dyDescent="0.2">
      <c r="A44" s="25" t="s">
        <v>44</v>
      </c>
      <c r="B44" s="29" t="s">
        <v>39</v>
      </c>
      <c r="C44" s="29" t="s">
        <v>81</v>
      </c>
      <c r="D44" s="25" t="s">
        <v>46</v>
      </c>
      <c r="E44" s="30" t="s">
        <v>82</v>
      </c>
      <c r="F44" s="31" t="s">
        <v>83</v>
      </c>
      <c r="G44" s="32">
        <v>1171.25</v>
      </c>
      <c r="H44" s="33">
        <v>0</v>
      </c>
      <c r="I44" s="33">
        <f>ROUND(ROUND(H44,2)*ROUND(G44,3),2)</f>
        <v>0</v>
      </c>
      <c r="O44">
        <f>(I44*21)/100</f>
        <v>0</v>
      </c>
      <c r="P44" t="s">
        <v>22</v>
      </c>
    </row>
    <row r="45" spans="1:18" x14ac:dyDescent="0.2">
      <c r="A45" s="34" t="s">
        <v>49</v>
      </c>
      <c r="E45" s="35" t="s">
        <v>46</v>
      </c>
    </row>
    <row r="46" spans="1:18" x14ac:dyDescent="0.2">
      <c r="A46" s="36" t="s">
        <v>50</v>
      </c>
      <c r="E46" s="37" t="s">
        <v>112</v>
      </c>
    </row>
    <row r="47" spans="1:18" ht="51" x14ac:dyDescent="0.2">
      <c r="A47" t="s">
        <v>52</v>
      </c>
      <c r="E47" s="35" t="s">
        <v>85</v>
      </c>
    </row>
    <row r="48" spans="1:18" x14ac:dyDescent="0.2">
      <c r="A48" s="25" t="s">
        <v>44</v>
      </c>
      <c r="B48" s="29" t="s">
        <v>41</v>
      </c>
      <c r="C48" s="29" t="s">
        <v>86</v>
      </c>
      <c r="D48" s="25" t="s">
        <v>46</v>
      </c>
      <c r="E48" s="30" t="s">
        <v>87</v>
      </c>
      <c r="F48" s="31" t="s">
        <v>83</v>
      </c>
      <c r="G48" s="32">
        <v>767.5</v>
      </c>
      <c r="H48" s="33">
        <v>0</v>
      </c>
      <c r="I48" s="33">
        <f>ROUND(ROUND(H48,2)*ROUND(G48,3),2)</f>
        <v>0</v>
      </c>
      <c r="O48">
        <f>(I48*21)/100</f>
        <v>0</v>
      </c>
      <c r="P48" t="s">
        <v>22</v>
      </c>
    </row>
    <row r="49" spans="1:18" x14ac:dyDescent="0.2">
      <c r="A49" s="34" t="s">
        <v>49</v>
      </c>
      <c r="E49" s="35" t="s">
        <v>46</v>
      </c>
    </row>
    <row r="50" spans="1:18" x14ac:dyDescent="0.2">
      <c r="A50" s="36" t="s">
        <v>50</v>
      </c>
      <c r="E50" s="37" t="s">
        <v>46</v>
      </c>
    </row>
    <row r="51" spans="1:18" ht="140.25" x14ac:dyDescent="0.2">
      <c r="A51" t="s">
        <v>52</v>
      </c>
      <c r="E51" s="35" t="s">
        <v>88</v>
      </c>
    </row>
    <row r="52" spans="1:18" x14ac:dyDescent="0.2">
      <c r="A52" s="25" t="s">
        <v>44</v>
      </c>
      <c r="B52" s="29" t="s">
        <v>89</v>
      </c>
      <c r="C52" s="29" t="s">
        <v>90</v>
      </c>
      <c r="D52" s="25" t="s">
        <v>46</v>
      </c>
      <c r="E52" s="30" t="s">
        <v>91</v>
      </c>
      <c r="F52" s="31" t="s">
        <v>83</v>
      </c>
      <c r="G52" s="32">
        <v>793.8</v>
      </c>
      <c r="H52" s="33">
        <v>0</v>
      </c>
      <c r="I52" s="33">
        <f>ROUND(ROUND(H52,2)*ROUND(G52,3),2)</f>
        <v>0</v>
      </c>
      <c r="O52">
        <f>(I52*21)/100</f>
        <v>0</v>
      </c>
      <c r="P52" t="s">
        <v>22</v>
      </c>
    </row>
    <row r="53" spans="1:18" x14ac:dyDescent="0.2">
      <c r="A53" s="34" t="s">
        <v>49</v>
      </c>
      <c r="E53" s="35" t="s">
        <v>46</v>
      </c>
    </row>
    <row r="54" spans="1:18" x14ac:dyDescent="0.2">
      <c r="A54" s="36" t="s">
        <v>50</v>
      </c>
      <c r="E54" s="37" t="s">
        <v>46</v>
      </c>
    </row>
    <row r="55" spans="1:18" ht="140.25" x14ac:dyDescent="0.2">
      <c r="A55" t="s">
        <v>52</v>
      </c>
      <c r="E55" s="35" t="s">
        <v>88</v>
      </c>
    </row>
    <row r="56" spans="1:18" ht="12.75" customHeight="1" x14ac:dyDescent="0.2">
      <c r="A56" s="12" t="s">
        <v>42</v>
      </c>
      <c r="B56" s="12"/>
      <c r="C56" s="38" t="s">
        <v>39</v>
      </c>
      <c r="D56" s="12"/>
      <c r="E56" s="27" t="s">
        <v>92</v>
      </c>
      <c r="F56" s="12"/>
      <c r="G56" s="12"/>
      <c r="H56" s="12"/>
      <c r="I56" s="39">
        <f>0+Q56</f>
        <v>0</v>
      </c>
      <c r="O56">
        <f>0+R56</f>
        <v>0</v>
      </c>
      <c r="Q56">
        <f>0+I57+I61+I65</f>
        <v>0</v>
      </c>
      <c r="R56">
        <f>0+O57+O61+O65</f>
        <v>0</v>
      </c>
    </row>
    <row r="57" spans="1:18" x14ac:dyDescent="0.2">
      <c r="A57" s="25" t="s">
        <v>44</v>
      </c>
      <c r="B57" s="29" t="s">
        <v>93</v>
      </c>
      <c r="C57" s="29" t="s">
        <v>94</v>
      </c>
      <c r="D57" s="25" t="s">
        <v>46</v>
      </c>
      <c r="E57" s="30" t="s">
        <v>95</v>
      </c>
      <c r="F57" s="31" t="s">
        <v>96</v>
      </c>
      <c r="G57" s="32">
        <v>6.4</v>
      </c>
      <c r="H57" s="33">
        <v>0</v>
      </c>
      <c r="I57" s="33">
        <f>ROUND(ROUND(H57,2)*ROUND(G57,3),2)</f>
        <v>0</v>
      </c>
      <c r="O57">
        <f>(I57*21)/100</f>
        <v>0</v>
      </c>
      <c r="P57" t="s">
        <v>22</v>
      </c>
    </row>
    <row r="58" spans="1:18" x14ac:dyDescent="0.2">
      <c r="A58" s="34" t="s">
        <v>49</v>
      </c>
      <c r="E58" s="35" t="s">
        <v>46</v>
      </c>
    </row>
    <row r="59" spans="1:18" x14ac:dyDescent="0.2">
      <c r="A59" s="36" t="s">
        <v>50</v>
      </c>
      <c r="E59" s="37" t="s">
        <v>46</v>
      </c>
    </row>
    <row r="60" spans="1:18" ht="25.5" x14ac:dyDescent="0.2">
      <c r="A60" t="s">
        <v>52</v>
      </c>
      <c r="E60" s="35" t="s">
        <v>97</v>
      </c>
    </row>
    <row r="61" spans="1:18" x14ac:dyDescent="0.2">
      <c r="A61" s="25" t="s">
        <v>44</v>
      </c>
      <c r="B61" s="29" t="s">
        <v>98</v>
      </c>
      <c r="C61" s="29" t="s">
        <v>99</v>
      </c>
      <c r="D61" s="25" t="s">
        <v>46</v>
      </c>
      <c r="E61" s="30" t="s">
        <v>100</v>
      </c>
      <c r="F61" s="31" t="s">
        <v>96</v>
      </c>
      <c r="G61" s="32">
        <v>6.4</v>
      </c>
      <c r="H61" s="33">
        <v>0</v>
      </c>
      <c r="I61" s="33">
        <f>ROUND(ROUND(H61,2)*ROUND(G61,3),2)</f>
        <v>0</v>
      </c>
      <c r="O61">
        <f>(I61*21)/100</f>
        <v>0</v>
      </c>
      <c r="P61" t="s">
        <v>22</v>
      </c>
    </row>
    <row r="62" spans="1:18" x14ac:dyDescent="0.2">
      <c r="A62" s="34" t="s">
        <v>49</v>
      </c>
      <c r="E62" s="35" t="s">
        <v>46</v>
      </c>
    </row>
    <row r="63" spans="1:18" x14ac:dyDescent="0.2">
      <c r="A63" s="36" t="s">
        <v>50</v>
      </c>
      <c r="E63" s="37" t="s">
        <v>46</v>
      </c>
    </row>
    <row r="64" spans="1:18" ht="38.25" x14ac:dyDescent="0.2">
      <c r="A64" t="s">
        <v>52</v>
      </c>
      <c r="E64" s="35" t="s">
        <v>101</v>
      </c>
    </row>
    <row r="65" spans="1:16" x14ac:dyDescent="0.2">
      <c r="A65" s="25" t="s">
        <v>44</v>
      </c>
      <c r="B65" s="29" t="s">
        <v>102</v>
      </c>
      <c r="C65" s="29" t="s">
        <v>103</v>
      </c>
      <c r="D65" s="25" t="s">
        <v>46</v>
      </c>
      <c r="E65" s="30" t="s">
        <v>104</v>
      </c>
      <c r="F65" s="31" t="s">
        <v>83</v>
      </c>
      <c r="G65" s="32">
        <v>793.8</v>
      </c>
      <c r="H65" s="33">
        <v>0</v>
      </c>
      <c r="I65" s="33">
        <f>ROUND(ROUND(H65,2)*ROUND(G65,3),2)</f>
        <v>0</v>
      </c>
      <c r="O65">
        <f>(I65*21)/100</f>
        <v>0</v>
      </c>
      <c r="P65" t="s">
        <v>22</v>
      </c>
    </row>
    <row r="66" spans="1:16" x14ac:dyDescent="0.2">
      <c r="A66" s="34" t="s">
        <v>49</v>
      </c>
      <c r="E66" s="35" t="s">
        <v>46</v>
      </c>
    </row>
    <row r="67" spans="1:16" x14ac:dyDescent="0.2">
      <c r="A67" s="36" t="s">
        <v>50</v>
      </c>
      <c r="E67" s="37" t="s">
        <v>46</v>
      </c>
    </row>
    <row r="68" spans="1:16" ht="25.5" x14ac:dyDescent="0.2">
      <c r="A68" t="s">
        <v>52</v>
      </c>
      <c r="E68" s="35" t="s">
        <v>105</v>
      </c>
    </row>
  </sheetData>
  <mergeCells count="11">
    <mergeCell ref="E6:E7"/>
    <mergeCell ref="F6:F7"/>
    <mergeCell ref="G6:G7"/>
    <mergeCell ref="H6:I6"/>
    <mergeCell ref="C3:D3"/>
    <mergeCell ref="C4:D4"/>
    <mergeCell ref="C5:D5"/>
    <mergeCell ref="A6:A7"/>
    <mergeCell ref="B6:B7"/>
    <mergeCell ref="C6:C7"/>
    <mergeCell ref="D6:D7"/>
  </mergeCells>
  <pageMargins left="0.75" right="0.75" top="1" bottom="1" header="0.5" footer="0.5"/>
  <pageSetup paperSize="9" scale="52" fitToHeight="0" orientation="portrait" horizontalDpi="300" verticalDpi="300" r:id="rId1"/>
  <headerFooter>
    <oddFooter>&amp;C&amp;1#&amp;"Arial"&amp;8&amp;KA6A6A6restricted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85"/>
  <sheetViews>
    <sheetView workbookViewId="0">
      <pane ySplit="8" topLeftCell="A57" activePane="bottomLeft" state="frozen"/>
      <selection pane="bottomLeft" activeCell="A9" sqref="A9"/>
    </sheetView>
  </sheetViews>
  <sheetFormatPr defaultColWidth="9.140625" defaultRowHeight="12.75" customHeight="1" x14ac:dyDescent="0.2"/>
  <cols>
    <col min="1" max="1" width="9.140625" hidden="1" customWidth="1"/>
    <col min="2" max="2" width="11.7109375" customWidth="1"/>
    <col min="3" max="3" width="14.7109375" customWidth="1"/>
    <col min="4" max="4" width="9.7109375" customWidth="1"/>
    <col min="5" max="5" width="70.7109375" customWidth="1"/>
    <col min="6" max="6" width="11.7109375" customWidth="1"/>
    <col min="7" max="9" width="16.7109375" customWidth="1"/>
    <col min="15" max="18" width="9.140625" hidden="1" customWidth="1"/>
  </cols>
  <sheetData>
    <row r="1" spans="1:18" ht="12.75" customHeight="1" x14ac:dyDescent="0.2">
      <c r="A1" t="s">
        <v>10</v>
      </c>
      <c r="B1" s="8"/>
      <c r="C1" s="8"/>
      <c r="D1" s="8"/>
      <c r="E1" s="8"/>
      <c r="F1" s="8"/>
      <c r="G1" s="8"/>
      <c r="H1" s="8"/>
      <c r="I1" s="8"/>
      <c r="P1" t="s">
        <v>21</v>
      </c>
    </row>
    <row r="2" spans="1:18" ht="24.95" customHeight="1" x14ac:dyDescent="0.2">
      <c r="B2" s="8"/>
      <c r="C2" s="8"/>
      <c r="D2" s="8"/>
      <c r="E2" s="9" t="s">
        <v>12</v>
      </c>
      <c r="F2" s="8"/>
      <c r="G2" s="8"/>
      <c r="H2" s="12"/>
      <c r="I2" s="12"/>
      <c r="O2">
        <f>0+O9+O18+O39+O44+O61</f>
        <v>0</v>
      </c>
      <c r="P2" t="s">
        <v>21</v>
      </c>
    </row>
    <row r="3" spans="1:18" ht="15" customHeight="1" x14ac:dyDescent="0.25">
      <c r="A3" t="s">
        <v>11</v>
      </c>
      <c r="B3" s="17" t="s">
        <v>13</v>
      </c>
      <c r="C3" s="4" t="s">
        <v>14</v>
      </c>
      <c r="D3" s="7"/>
      <c r="E3" s="18" t="s">
        <v>15</v>
      </c>
      <c r="F3" s="8"/>
      <c r="G3" s="15"/>
      <c r="H3" s="14" t="s">
        <v>113</v>
      </c>
      <c r="I3" s="40">
        <f>0+I9+I18+I39+I44+I61</f>
        <v>0</v>
      </c>
      <c r="O3" t="s">
        <v>18</v>
      </c>
      <c r="P3" t="s">
        <v>22</v>
      </c>
    </row>
    <row r="4" spans="1:18" ht="15" customHeight="1" x14ac:dyDescent="0.25">
      <c r="A4" t="s">
        <v>16</v>
      </c>
      <c r="B4" s="17" t="s">
        <v>106</v>
      </c>
      <c r="C4" s="4" t="s">
        <v>107</v>
      </c>
      <c r="D4" s="7"/>
      <c r="E4" s="18" t="s">
        <v>108</v>
      </c>
      <c r="F4" s="8"/>
      <c r="G4" s="8"/>
      <c r="H4" s="16"/>
      <c r="I4" s="16"/>
      <c r="O4" t="s">
        <v>19</v>
      </c>
      <c r="P4" t="s">
        <v>22</v>
      </c>
    </row>
    <row r="5" spans="1:18" ht="12.75" customHeight="1" x14ac:dyDescent="0.25">
      <c r="A5" t="s">
        <v>109</v>
      </c>
      <c r="B5" s="20" t="s">
        <v>17</v>
      </c>
      <c r="C5" s="3" t="s">
        <v>113</v>
      </c>
      <c r="D5" s="2"/>
      <c r="E5" s="21" t="s">
        <v>114</v>
      </c>
      <c r="F5" s="12"/>
      <c r="G5" s="12"/>
      <c r="H5" s="12"/>
      <c r="I5" s="12"/>
      <c r="O5" t="s">
        <v>20</v>
      </c>
      <c r="P5" t="s">
        <v>22</v>
      </c>
    </row>
    <row r="6" spans="1:18" ht="12.75" customHeight="1" x14ac:dyDescent="0.2">
      <c r="A6" s="1" t="s">
        <v>25</v>
      </c>
      <c r="B6" s="1" t="s">
        <v>27</v>
      </c>
      <c r="C6" s="1" t="s">
        <v>29</v>
      </c>
      <c r="D6" s="1" t="s">
        <v>30</v>
      </c>
      <c r="E6" s="1" t="s">
        <v>31</v>
      </c>
      <c r="F6" s="1" t="s">
        <v>33</v>
      </c>
      <c r="G6" s="1" t="s">
        <v>35</v>
      </c>
      <c r="H6" s="1" t="s">
        <v>37</v>
      </c>
      <c r="I6" s="1"/>
    </row>
    <row r="7" spans="1:18" ht="12.75" customHeight="1" x14ac:dyDescent="0.2">
      <c r="A7" s="1"/>
      <c r="B7" s="1"/>
      <c r="C7" s="1"/>
      <c r="D7" s="1"/>
      <c r="E7" s="1"/>
      <c r="F7" s="1"/>
      <c r="G7" s="1"/>
      <c r="H7" s="19" t="s">
        <v>38</v>
      </c>
      <c r="I7" s="19" t="s">
        <v>40</v>
      </c>
    </row>
    <row r="8" spans="1:18" ht="12.75" customHeight="1" x14ac:dyDescent="0.2">
      <c r="A8" s="19" t="s">
        <v>26</v>
      </c>
      <c r="B8" s="19" t="s">
        <v>28</v>
      </c>
      <c r="C8" s="19" t="s">
        <v>22</v>
      </c>
      <c r="D8" s="19" t="s">
        <v>21</v>
      </c>
      <c r="E8" s="19" t="s">
        <v>32</v>
      </c>
      <c r="F8" s="19" t="s">
        <v>34</v>
      </c>
      <c r="G8" s="19" t="s">
        <v>36</v>
      </c>
      <c r="H8" s="19" t="s">
        <v>39</v>
      </c>
      <c r="I8" s="19" t="s">
        <v>41</v>
      </c>
    </row>
    <row r="9" spans="1:18" ht="12.75" customHeight="1" x14ac:dyDescent="0.2">
      <c r="A9" s="22" t="s">
        <v>42</v>
      </c>
      <c r="B9" s="22"/>
      <c r="C9" s="26" t="s">
        <v>26</v>
      </c>
      <c r="D9" s="22"/>
      <c r="E9" s="27" t="s">
        <v>43</v>
      </c>
      <c r="F9" s="22"/>
      <c r="G9" s="22"/>
      <c r="H9" s="22"/>
      <c r="I9" s="28">
        <f>0+Q9</f>
        <v>0</v>
      </c>
      <c r="O9">
        <f>0+R9</f>
        <v>0</v>
      </c>
      <c r="Q9">
        <f>0+I10+I14</f>
        <v>0</v>
      </c>
      <c r="R9">
        <f>0+O10+O14</f>
        <v>0</v>
      </c>
    </row>
    <row r="10" spans="1:18" x14ac:dyDescent="0.2">
      <c r="A10" s="25" t="s">
        <v>44</v>
      </c>
      <c r="B10" s="29" t="s">
        <v>115</v>
      </c>
      <c r="C10" s="29" t="s">
        <v>45</v>
      </c>
      <c r="D10" s="25" t="s">
        <v>46</v>
      </c>
      <c r="E10" s="30" t="s">
        <v>47</v>
      </c>
      <c r="F10" s="31" t="s">
        <v>48</v>
      </c>
      <c r="G10" s="32">
        <v>287.70999999999998</v>
      </c>
      <c r="H10" s="33">
        <v>0</v>
      </c>
      <c r="I10" s="33">
        <f>ROUND(ROUND(H10,2)*ROUND(G10,3),2)</f>
        <v>0</v>
      </c>
      <c r="O10">
        <f>(I10*21)/100</f>
        <v>0</v>
      </c>
      <c r="P10" t="s">
        <v>22</v>
      </c>
    </row>
    <row r="11" spans="1:18" x14ac:dyDescent="0.2">
      <c r="A11" s="34" t="s">
        <v>49</v>
      </c>
      <c r="E11" s="35" t="s">
        <v>46</v>
      </c>
    </row>
    <row r="12" spans="1:18" x14ac:dyDescent="0.2">
      <c r="A12" s="36" t="s">
        <v>50</v>
      </c>
      <c r="E12" s="37" t="s">
        <v>116</v>
      </c>
    </row>
    <row r="13" spans="1:18" ht="25.5" x14ac:dyDescent="0.2">
      <c r="A13" t="s">
        <v>52</v>
      </c>
      <c r="E13" s="35" t="s">
        <v>53</v>
      </c>
    </row>
    <row r="14" spans="1:18" x14ac:dyDescent="0.2">
      <c r="A14" s="25" t="s">
        <v>44</v>
      </c>
      <c r="B14" s="29" t="s">
        <v>22</v>
      </c>
      <c r="C14" s="29" t="s">
        <v>54</v>
      </c>
      <c r="D14" s="25" t="s">
        <v>46</v>
      </c>
      <c r="E14" s="30" t="s">
        <v>55</v>
      </c>
      <c r="F14" s="31" t="s">
        <v>56</v>
      </c>
      <c r="G14" s="32">
        <v>1</v>
      </c>
      <c r="H14" s="33">
        <v>0</v>
      </c>
      <c r="I14" s="33">
        <f>ROUND(ROUND(H14,2)*ROUND(G14,3),2)</f>
        <v>0</v>
      </c>
      <c r="O14">
        <f>(I14*21)/100</f>
        <v>0</v>
      </c>
      <c r="P14" t="s">
        <v>22</v>
      </c>
    </row>
    <row r="15" spans="1:18" x14ac:dyDescent="0.2">
      <c r="A15" s="34" t="s">
        <v>49</v>
      </c>
      <c r="E15" s="35" t="s">
        <v>46</v>
      </c>
    </row>
    <row r="16" spans="1:18" x14ac:dyDescent="0.2">
      <c r="A16" s="36" t="s">
        <v>50</v>
      </c>
      <c r="E16" s="37" t="s">
        <v>46</v>
      </c>
    </row>
    <row r="17" spans="1:18" x14ac:dyDescent="0.2">
      <c r="A17" t="s">
        <v>52</v>
      </c>
      <c r="E17" s="35" t="s">
        <v>57</v>
      </c>
    </row>
    <row r="18" spans="1:18" ht="12.75" customHeight="1" x14ac:dyDescent="0.2">
      <c r="A18" s="12" t="s">
        <v>42</v>
      </c>
      <c r="B18" s="12"/>
      <c r="C18" s="38" t="s">
        <v>28</v>
      </c>
      <c r="D18" s="12"/>
      <c r="E18" s="27" t="s">
        <v>73</v>
      </c>
      <c r="F18" s="12"/>
      <c r="G18" s="12"/>
      <c r="H18" s="12"/>
      <c r="I18" s="39">
        <f>0+Q18</f>
        <v>0</v>
      </c>
      <c r="O18">
        <f>0+R18</f>
        <v>0</v>
      </c>
      <c r="Q18">
        <f>0+I19+I23+I27+I31+I35</f>
        <v>0</v>
      </c>
      <c r="R18">
        <f>0+O19+O23+O27+O31+O35</f>
        <v>0</v>
      </c>
    </row>
    <row r="19" spans="1:18" x14ac:dyDescent="0.2">
      <c r="A19" s="25" t="s">
        <v>44</v>
      </c>
      <c r="B19" s="29" t="s">
        <v>117</v>
      </c>
      <c r="C19" s="29" t="s">
        <v>118</v>
      </c>
      <c r="D19" s="25" t="s">
        <v>46</v>
      </c>
      <c r="E19" s="30" t="s">
        <v>119</v>
      </c>
      <c r="F19" s="31" t="s">
        <v>77</v>
      </c>
      <c r="G19" s="32">
        <v>143.85499999999999</v>
      </c>
      <c r="H19" s="33">
        <v>0</v>
      </c>
      <c r="I19" s="33">
        <f>ROUND(ROUND(H19,2)*ROUND(G19,3),2)</f>
        <v>0</v>
      </c>
      <c r="O19">
        <f>(I19*21)/100</f>
        <v>0</v>
      </c>
      <c r="P19" t="s">
        <v>22</v>
      </c>
    </row>
    <row r="20" spans="1:18" x14ac:dyDescent="0.2">
      <c r="A20" s="34" t="s">
        <v>49</v>
      </c>
      <c r="E20" s="35" t="s">
        <v>46</v>
      </c>
    </row>
    <row r="21" spans="1:18" ht="63.75" x14ac:dyDescent="0.2">
      <c r="A21" s="36" t="s">
        <v>50</v>
      </c>
      <c r="E21" s="37" t="s">
        <v>120</v>
      </c>
    </row>
    <row r="22" spans="1:18" ht="318.75" x14ac:dyDescent="0.2">
      <c r="A22" t="s">
        <v>52</v>
      </c>
      <c r="E22" s="35" t="s">
        <v>121</v>
      </c>
    </row>
    <row r="23" spans="1:18" x14ac:dyDescent="0.2">
      <c r="A23" s="25" t="s">
        <v>44</v>
      </c>
      <c r="B23" s="29" t="s">
        <v>122</v>
      </c>
      <c r="C23" s="29" t="s">
        <v>123</v>
      </c>
      <c r="D23" s="25" t="s">
        <v>46</v>
      </c>
      <c r="E23" s="30" t="s">
        <v>124</v>
      </c>
      <c r="F23" s="31" t="s">
        <v>77</v>
      </c>
      <c r="G23" s="32">
        <v>38.575000000000003</v>
      </c>
      <c r="H23" s="33">
        <v>0</v>
      </c>
      <c r="I23" s="33">
        <f>ROUND(ROUND(H23,2)*ROUND(G23,3),2)</f>
        <v>0</v>
      </c>
      <c r="O23">
        <f>(I23*21)/100</f>
        <v>0</v>
      </c>
      <c r="P23" t="s">
        <v>22</v>
      </c>
    </row>
    <row r="24" spans="1:18" x14ac:dyDescent="0.2">
      <c r="A24" s="34" t="s">
        <v>49</v>
      </c>
      <c r="E24" s="35" t="s">
        <v>46</v>
      </c>
    </row>
    <row r="25" spans="1:18" ht="51" x14ac:dyDescent="0.2">
      <c r="A25" s="36" t="s">
        <v>50</v>
      </c>
      <c r="E25" s="37" t="s">
        <v>125</v>
      </c>
    </row>
    <row r="26" spans="1:18" ht="229.5" x14ac:dyDescent="0.2">
      <c r="A26" t="s">
        <v>52</v>
      </c>
      <c r="E26" s="35" t="s">
        <v>126</v>
      </c>
    </row>
    <row r="27" spans="1:18" x14ac:dyDescent="0.2">
      <c r="A27" s="25" t="s">
        <v>44</v>
      </c>
      <c r="B27" s="29" t="s">
        <v>98</v>
      </c>
      <c r="C27" s="29" t="s">
        <v>127</v>
      </c>
      <c r="D27" s="25" t="s">
        <v>46</v>
      </c>
      <c r="E27" s="30" t="s">
        <v>128</v>
      </c>
      <c r="F27" s="31" t="s">
        <v>77</v>
      </c>
      <c r="G27" s="32">
        <v>44.734999999999999</v>
      </c>
      <c r="H27" s="33">
        <v>0</v>
      </c>
      <c r="I27" s="33">
        <f>ROUND(ROUND(H27,2)*ROUND(G27,3),2)</f>
        <v>0</v>
      </c>
      <c r="O27">
        <f>(I27*21)/100</f>
        <v>0</v>
      </c>
      <c r="P27" t="s">
        <v>22</v>
      </c>
    </row>
    <row r="28" spans="1:18" x14ac:dyDescent="0.2">
      <c r="A28" s="34" t="s">
        <v>49</v>
      </c>
      <c r="E28" s="35" t="s">
        <v>46</v>
      </c>
    </row>
    <row r="29" spans="1:18" ht="63.75" x14ac:dyDescent="0.2">
      <c r="A29" s="36" t="s">
        <v>50</v>
      </c>
      <c r="E29" s="37" t="s">
        <v>129</v>
      </c>
    </row>
    <row r="30" spans="1:18" ht="293.25" x14ac:dyDescent="0.2">
      <c r="A30" t="s">
        <v>52</v>
      </c>
      <c r="E30" s="35" t="s">
        <v>130</v>
      </c>
    </row>
    <row r="31" spans="1:18" x14ac:dyDescent="0.2">
      <c r="A31" s="25" t="s">
        <v>44</v>
      </c>
      <c r="B31" s="29" t="s">
        <v>131</v>
      </c>
      <c r="C31" s="29" t="s">
        <v>132</v>
      </c>
      <c r="D31" s="25" t="s">
        <v>46</v>
      </c>
      <c r="E31" s="30" t="s">
        <v>133</v>
      </c>
      <c r="F31" s="31" t="s">
        <v>83</v>
      </c>
      <c r="G31" s="32">
        <v>426</v>
      </c>
      <c r="H31" s="33">
        <v>0</v>
      </c>
      <c r="I31" s="33">
        <f>ROUND(ROUND(H31,2)*ROUND(G31,3),2)</f>
        <v>0</v>
      </c>
      <c r="O31">
        <f>(I31*21)/100</f>
        <v>0</v>
      </c>
      <c r="P31" t="s">
        <v>22</v>
      </c>
    </row>
    <row r="32" spans="1:18" x14ac:dyDescent="0.2">
      <c r="A32" s="34" t="s">
        <v>49</v>
      </c>
      <c r="E32" s="35" t="s">
        <v>134</v>
      </c>
    </row>
    <row r="33" spans="1:18" x14ac:dyDescent="0.2">
      <c r="A33" s="36" t="s">
        <v>50</v>
      </c>
      <c r="E33" s="37" t="s">
        <v>135</v>
      </c>
    </row>
    <row r="34" spans="1:18" ht="38.25" x14ac:dyDescent="0.2">
      <c r="A34" t="s">
        <v>52</v>
      </c>
      <c r="E34" s="35" t="s">
        <v>136</v>
      </c>
    </row>
    <row r="35" spans="1:18" x14ac:dyDescent="0.2">
      <c r="A35" s="25" t="s">
        <v>44</v>
      </c>
      <c r="B35" s="29" t="s">
        <v>137</v>
      </c>
      <c r="C35" s="29" t="s">
        <v>138</v>
      </c>
      <c r="D35" s="25" t="s">
        <v>46</v>
      </c>
      <c r="E35" s="30" t="s">
        <v>139</v>
      </c>
      <c r="F35" s="31" t="s">
        <v>83</v>
      </c>
      <c r="G35" s="32">
        <v>426</v>
      </c>
      <c r="H35" s="33">
        <v>0</v>
      </c>
      <c r="I35" s="33">
        <f>ROUND(ROUND(H35,2)*ROUND(G35,3),2)</f>
        <v>0</v>
      </c>
      <c r="O35">
        <f>(I35*21)/100</f>
        <v>0</v>
      </c>
      <c r="P35" t="s">
        <v>22</v>
      </c>
    </row>
    <row r="36" spans="1:18" x14ac:dyDescent="0.2">
      <c r="A36" s="34" t="s">
        <v>49</v>
      </c>
      <c r="E36" s="35" t="s">
        <v>46</v>
      </c>
    </row>
    <row r="37" spans="1:18" x14ac:dyDescent="0.2">
      <c r="A37" s="36" t="s">
        <v>50</v>
      </c>
      <c r="E37" s="37" t="s">
        <v>46</v>
      </c>
    </row>
    <row r="38" spans="1:18" ht="25.5" x14ac:dyDescent="0.2">
      <c r="A38" t="s">
        <v>52</v>
      </c>
      <c r="E38" s="35" t="s">
        <v>140</v>
      </c>
    </row>
    <row r="39" spans="1:18" ht="12.75" customHeight="1" x14ac:dyDescent="0.2">
      <c r="A39" s="12" t="s">
        <v>42</v>
      </c>
      <c r="B39" s="12"/>
      <c r="C39" s="38" t="s">
        <v>32</v>
      </c>
      <c r="D39" s="12"/>
      <c r="E39" s="27" t="s">
        <v>141</v>
      </c>
      <c r="F39" s="12"/>
      <c r="G39" s="12"/>
      <c r="H39" s="12"/>
      <c r="I39" s="39">
        <f>0+Q39</f>
        <v>0</v>
      </c>
      <c r="O39">
        <f>0+R39</f>
        <v>0</v>
      </c>
      <c r="Q39">
        <f>0+I40</f>
        <v>0</v>
      </c>
      <c r="R39">
        <f>0+O40</f>
        <v>0</v>
      </c>
    </row>
    <row r="40" spans="1:18" x14ac:dyDescent="0.2">
      <c r="A40" s="25" t="s">
        <v>44</v>
      </c>
      <c r="B40" s="29" t="s">
        <v>142</v>
      </c>
      <c r="C40" s="29" t="s">
        <v>143</v>
      </c>
      <c r="D40" s="25" t="s">
        <v>46</v>
      </c>
      <c r="E40" s="30" t="s">
        <v>144</v>
      </c>
      <c r="F40" s="31" t="s">
        <v>77</v>
      </c>
      <c r="G40" s="32">
        <v>1.05</v>
      </c>
      <c r="H40" s="33">
        <v>0</v>
      </c>
      <c r="I40" s="33">
        <f>ROUND(ROUND(H40,2)*ROUND(G40,3),2)</f>
        <v>0</v>
      </c>
      <c r="O40">
        <f>(I40*21)/100</f>
        <v>0</v>
      </c>
      <c r="P40" t="s">
        <v>22</v>
      </c>
    </row>
    <row r="41" spans="1:18" x14ac:dyDescent="0.2">
      <c r="A41" s="34" t="s">
        <v>49</v>
      </c>
      <c r="E41" s="35" t="s">
        <v>145</v>
      </c>
    </row>
    <row r="42" spans="1:18" x14ac:dyDescent="0.2">
      <c r="A42" s="36" t="s">
        <v>50</v>
      </c>
      <c r="E42" s="37" t="s">
        <v>146</v>
      </c>
    </row>
    <row r="43" spans="1:18" ht="102" x14ac:dyDescent="0.2">
      <c r="A43" t="s">
        <v>52</v>
      </c>
      <c r="E43" s="35" t="s">
        <v>147</v>
      </c>
    </row>
    <row r="44" spans="1:18" ht="12.75" customHeight="1" x14ac:dyDescent="0.2">
      <c r="A44" s="12" t="s">
        <v>42</v>
      </c>
      <c r="B44" s="12"/>
      <c r="C44" s="38" t="s">
        <v>74</v>
      </c>
      <c r="D44" s="12"/>
      <c r="E44" s="27" t="s">
        <v>148</v>
      </c>
      <c r="F44" s="12"/>
      <c r="G44" s="12"/>
      <c r="H44" s="12"/>
      <c r="I44" s="39">
        <f>0+Q44</f>
        <v>0</v>
      </c>
      <c r="O44">
        <f>0+R44</f>
        <v>0</v>
      </c>
      <c r="Q44">
        <f>0+I45+I49+I53+I57</f>
        <v>0</v>
      </c>
      <c r="R44">
        <f>0+O45+O49+O53+O57</f>
        <v>0</v>
      </c>
    </row>
    <row r="45" spans="1:18" x14ac:dyDescent="0.2">
      <c r="A45" s="25" t="s">
        <v>44</v>
      </c>
      <c r="B45" s="29" t="s">
        <v>102</v>
      </c>
      <c r="C45" s="29" t="s">
        <v>149</v>
      </c>
      <c r="D45" s="25" t="s">
        <v>46</v>
      </c>
      <c r="E45" s="30" t="s">
        <v>150</v>
      </c>
      <c r="F45" s="31" t="s">
        <v>96</v>
      </c>
      <c r="G45" s="32">
        <v>35</v>
      </c>
      <c r="H45" s="33">
        <v>0</v>
      </c>
      <c r="I45" s="33">
        <f>ROUND(ROUND(H45,2)*ROUND(G45,3),2)</f>
        <v>0</v>
      </c>
      <c r="O45">
        <f>(I45*21)/100</f>
        <v>0</v>
      </c>
      <c r="P45" t="s">
        <v>22</v>
      </c>
    </row>
    <row r="46" spans="1:18" x14ac:dyDescent="0.2">
      <c r="A46" s="34" t="s">
        <v>49</v>
      </c>
      <c r="E46" s="35" t="s">
        <v>46</v>
      </c>
    </row>
    <row r="47" spans="1:18" x14ac:dyDescent="0.2">
      <c r="A47" s="36" t="s">
        <v>50</v>
      </c>
      <c r="E47" s="37" t="s">
        <v>151</v>
      </c>
    </row>
    <row r="48" spans="1:18" ht="255" x14ac:dyDescent="0.2">
      <c r="A48" t="s">
        <v>52</v>
      </c>
      <c r="E48" s="35" t="s">
        <v>152</v>
      </c>
    </row>
    <row r="49" spans="1:18" x14ac:dyDescent="0.2">
      <c r="A49" s="25" t="s">
        <v>44</v>
      </c>
      <c r="B49" s="29" t="s">
        <v>153</v>
      </c>
      <c r="C49" s="29" t="s">
        <v>154</v>
      </c>
      <c r="D49" s="25" t="s">
        <v>46</v>
      </c>
      <c r="E49" s="30" t="s">
        <v>155</v>
      </c>
      <c r="F49" s="31" t="s">
        <v>56</v>
      </c>
      <c r="G49" s="32">
        <v>1</v>
      </c>
      <c r="H49" s="33">
        <v>0</v>
      </c>
      <c r="I49" s="33">
        <f>ROUND(ROUND(H49,2)*ROUND(G49,3),2)</f>
        <v>0</v>
      </c>
      <c r="O49">
        <f>(I49*21)/100</f>
        <v>0</v>
      </c>
      <c r="P49" t="s">
        <v>22</v>
      </c>
    </row>
    <row r="50" spans="1:18" x14ac:dyDescent="0.2">
      <c r="A50" s="34" t="s">
        <v>49</v>
      </c>
      <c r="E50" s="35" t="s">
        <v>46</v>
      </c>
    </row>
    <row r="51" spans="1:18" x14ac:dyDescent="0.2">
      <c r="A51" s="36" t="s">
        <v>50</v>
      </c>
      <c r="E51" s="37" t="s">
        <v>46</v>
      </c>
    </row>
    <row r="52" spans="1:18" ht="242.25" x14ac:dyDescent="0.2">
      <c r="A52" t="s">
        <v>52</v>
      </c>
      <c r="E52" s="35" t="s">
        <v>156</v>
      </c>
    </row>
    <row r="53" spans="1:18" x14ac:dyDescent="0.2">
      <c r="A53" s="25" t="s">
        <v>44</v>
      </c>
      <c r="B53" s="29" t="s">
        <v>157</v>
      </c>
      <c r="C53" s="29" t="s">
        <v>158</v>
      </c>
      <c r="D53" s="25" t="s">
        <v>46</v>
      </c>
      <c r="E53" s="30" t="s">
        <v>159</v>
      </c>
      <c r="F53" s="31" t="s">
        <v>56</v>
      </c>
      <c r="G53" s="32">
        <v>1</v>
      </c>
      <c r="H53" s="33">
        <v>0</v>
      </c>
      <c r="I53" s="33">
        <f>ROUND(ROUND(H53,2)*ROUND(G53,3),2)</f>
        <v>0</v>
      </c>
      <c r="O53">
        <f>(I53*21)/100</f>
        <v>0</v>
      </c>
      <c r="P53" t="s">
        <v>22</v>
      </c>
    </row>
    <row r="54" spans="1:18" x14ac:dyDescent="0.2">
      <c r="A54" s="34" t="s">
        <v>49</v>
      </c>
      <c r="E54" s="35" t="s">
        <v>46</v>
      </c>
    </row>
    <row r="55" spans="1:18" x14ac:dyDescent="0.2">
      <c r="A55" s="36" t="s">
        <v>50</v>
      </c>
      <c r="E55" s="37" t="s">
        <v>46</v>
      </c>
    </row>
    <row r="56" spans="1:18" ht="409.5" x14ac:dyDescent="0.2">
      <c r="A56" t="s">
        <v>52</v>
      </c>
      <c r="E56" s="35" t="s">
        <v>160</v>
      </c>
    </row>
    <row r="57" spans="1:18" x14ac:dyDescent="0.2">
      <c r="A57" s="25" t="s">
        <v>44</v>
      </c>
      <c r="B57" s="29" t="s">
        <v>161</v>
      </c>
      <c r="C57" s="29" t="s">
        <v>162</v>
      </c>
      <c r="D57" s="25" t="s">
        <v>46</v>
      </c>
      <c r="E57" s="30" t="s">
        <v>163</v>
      </c>
      <c r="F57" s="31" t="s">
        <v>56</v>
      </c>
      <c r="G57" s="32">
        <v>2</v>
      </c>
      <c r="H57" s="33">
        <v>0</v>
      </c>
      <c r="I57" s="33">
        <f>ROUND(ROUND(H57,2)*ROUND(G57,3),2)</f>
        <v>0</v>
      </c>
      <c r="O57">
        <f>(I57*21)/100</f>
        <v>0</v>
      </c>
      <c r="P57" t="s">
        <v>22</v>
      </c>
    </row>
    <row r="58" spans="1:18" x14ac:dyDescent="0.2">
      <c r="A58" s="34" t="s">
        <v>49</v>
      </c>
      <c r="E58" s="35" t="s">
        <v>46</v>
      </c>
    </row>
    <row r="59" spans="1:18" x14ac:dyDescent="0.2">
      <c r="A59" s="36" t="s">
        <v>50</v>
      </c>
      <c r="E59" s="37" t="s">
        <v>46</v>
      </c>
    </row>
    <row r="60" spans="1:18" ht="76.5" x14ac:dyDescent="0.2">
      <c r="A60" t="s">
        <v>52</v>
      </c>
      <c r="E60" s="35" t="s">
        <v>164</v>
      </c>
    </row>
    <row r="61" spans="1:18" ht="12.75" customHeight="1" x14ac:dyDescent="0.2">
      <c r="A61" s="12" t="s">
        <v>42</v>
      </c>
      <c r="B61" s="12"/>
      <c r="C61" s="38" t="s">
        <v>39</v>
      </c>
      <c r="D61" s="12"/>
      <c r="E61" s="27" t="s">
        <v>92</v>
      </c>
      <c r="F61" s="12"/>
      <c r="G61" s="12"/>
      <c r="H61" s="12"/>
      <c r="I61" s="39">
        <f>0+Q61</f>
        <v>0</v>
      </c>
      <c r="O61">
        <f>0+R61</f>
        <v>0</v>
      </c>
      <c r="Q61">
        <f>0+I62+I66+I70+I74+I78+I82</f>
        <v>0</v>
      </c>
      <c r="R61">
        <f>0+O62+O66+O70+O74+O78+O82</f>
        <v>0</v>
      </c>
    </row>
    <row r="62" spans="1:18" x14ac:dyDescent="0.2">
      <c r="A62" s="25" t="s">
        <v>44</v>
      </c>
      <c r="B62" s="29" t="s">
        <v>165</v>
      </c>
      <c r="C62" s="29" t="s">
        <v>166</v>
      </c>
      <c r="D62" s="25" t="s">
        <v>46</v>
      </c>
      <c r="E62" s="30" t="s">
        <v>167</v>
      </c>
      <c r="F62" s="31" t="s">
        <v>96</v>
      </c>
      <c r="G62" s="32">
        <v>58</v>
      </c>
      <c r="H62" s="33">
        <v>0</v>
      </c>
      <c r="I62" s="33">
        <f>ROUND(ROUND(H62,2)*ROUND(G62,3),2)</f>
        <v>0</v>
      </c>
      <c r="O62">
        <f>(I62*21)/100</f>
        <v>0</v>
      </c>
      <c r="P62" t="s">
        <v>22</v>
      </c>
    </row>
    <row r="63" spans="1:18" x14ac:dyDescent="0.2">
      <c r="A63" s="34" t="s">
        <v>49</v>
      </c>
      <c r="E63" s="35" t="s">
        <v>46</v>
      </c>
    </row>
    <row r="64" spans="1:18" x14ac:dyDescent="0.2">
      <c r="A64" s="36" t="s">
        <v>50</v>
      </c>
      <c r="E64" s="37" t="s">
        <v>168</v>
      </c>
    </row>
    <row r="65" spans="1:16" ht="51" x14ac:dyDescent="0.2">
      <c r="A65" t="s">
        <v>52</v>
      </c>
      <c r="E65" s="35" t="s">
        <v>169</v>
      </c>
    </row>
    <row r="66" spans="1:16" x14ac:dyDescent="0.2">
      <c r="A66" s="25" t="s">
        <v>44</v>
      </c>
      <c r="B66" s="29" t="s">
        <v>170</v>
      </c>
      <c r="C66" s="29" t="s">
        <v>171</v>
      </c>
      <c r="D66" s="25" t="s">
        <v>46</v>
      </c>
      <c r="E66" s="30" t="s">
        <v>172</v>
      </c>
      <c r="F66" s="31" t="s">
        <v>96</v>
      </c>
      <c r="G66" s="32">
        <v>5</v>
      </c>
      <c r="H66" s="33">
        <v>0</v>
      </c>
      <c r="I66" s="33">
        <f>ROUND(ROUND(H66,2)*ROUND(G66,3),2)</f>
        <v>0</v>
      </c>
      <c r="O66">
        <f>(I66*21)/100</f>
        <v>0</v>
      </c>
      <c r="P66" t="s">
        <v>22</v>
      </c>
    </row>
    <row r="67" spans="1:16" x14ac:dyDescent="0.2">
      <c r="A67" s="34" t="s">
        <v>49</v>
      </c>
      <c r="E67" s="35" t="s">
        <v>46</v>
      </c>
    </row>
    <row r="68" spans="1:16" x14ac:dyDescent="0.2">
      <c r="A68" s="36" t="s">
        <v>50</v>
      </c>
      <c r="E68" s="37" t="s">
        <v>46</v>
      </c>
    </row>
    <row r="69" spans="1:16" ht="51" x14ac:dyDescent="0.2">
      <c r="A69" t="s">
        <v>52</v>
      </c>
      <c r="E69" s="35" t="s">
        <v>173</v>
      </c>
    </row>
    <row r="70" spans="1:16" x14ac:dyDescent="0.2">
      <c r="A70" s="25" t="s">
        <v>44</v>
      </c>
      <c r="B70" s="29" t="s">
        <v>98</v>
      </c>
      <c r="C70" s="29" t="s">
        <v>174</v>
      </c>
      <c r="D70" s="25" t="s">
        <v>46</v>
      </c>
      <c r="E70" s="30" t="s">
        <v>175</v>
      </c>
      <c r="F70" s="31" t="s">
        <v>96</v>
      </c>
      <c r="G70" s="32">
        <v>356</v>
      </c>
      <c r="H70" s="33">
        <v>0</v>
      </c>
      <c r="I70" s="33">
        <f>ROUND(ROUND(H70,2)*ROUND(G70,3),2)</f>
        <v>0</v>
      </c>
      <c r="O70">
        <f>(I70*21)/100</f>
        <v>0</v>
      </c>
      <c r="P70" t="s">
        <v>22</v>
      </c>
    </row>
    <row r="71" spans="1:16" x14ac:dyDescent="0.2">
      <c r="A71" s="34" t="s">
        <v>49</v>
      </c>
      <c r="E71" s="35" t="s">
        <v>46</v>
      </c>
    </row>
    <row r="72" spans="1:16" x14ac:dyDescent="0.2">
      <c r="A72" s="36" t="s">
        <v>50</v>
      </c>
      <c r="E72" s="37" t="s">
        <v>176</v>
      </c>
    </row>
    <row r="73" spans="1:16" ht="38.25" x14ac:dyDescent="0.2">
      <c r="A73" t="s">
        <v>52</v>
      </c>
      <c r="E73" s="35" t="s">
        <v>177</v>
      </c>
    </row>
    <row r="74" spans="1:16" ht="25.5" x14ac:dyDescent="0.2">
      <c r="A74" s="25" t="s">
        <v>44</v>
      </c>
      <c r="B74" s="29" t="s">
        <v>178</v>
      </c>
      <c r="C74" s="29" t="s">
        <v>179</v>
      </c>
      <c r="D74" s="25" t="s">
        <v>46</v>
      </c>
      <c r="E74" s="30" t="s">
        <v>180</v>
      </c>
      <c r="F74" s="31" t="s">
        <v>96</v>
      </c>
      <c r="G74" s="32">
        <v>178</v>
      </c>
      <c r="H74" s="33">
        <v>0</v>
      </c>
      <c r="I74" s="33">
        <f>ROUND(ROUND(H74,2)*ROUND(G74,3),2)</f>
        <v>0</v>
      </c>
      <c r="O74">
        <f>(I74*21)/100</f>
        <v>0</v>
      </c>
      <c r="P74" t="s">
        <v>22</v>
      </c>
    </row>
    <row r="75" spans="1:16" x14ac:dyDescent="0.2">
      <c r="A75" s="34" t="s">
        <v>49</v>
      </c>
      <c r="E75" s="35" t="s">
        <v>46</v>
      </c>
    </row>
    <row r="76" spans="1:16" x14ac:dyDescent="0.2">
      <c r="A76" s="36" t="s">
        <v>50</v>
      </c>
      <c r="E76" s="37" t="s">
        <v>46</v>
      </c>
    </row>
    <row r="77" spans="1:16" ht="89.25" x14ac:dyDescent="0.2">
      <c r="A77" t="s">
        <v>52</v>
      </c>
      <c r="E77" s="35" t="s">
        <v>181</v>
      </c>
    </row>
    <row r="78" spans="1:16" x14ac:dyDescent="0.2">
      <c r="A78" s="25" t="s">
        <v>44</v>
      </c>
      <c r="B78" s="29" t="s">
        <v>182</v>
      </c>
      <c r="C78" s="29" t="s">
        <v>183</v>
      </c>
      <c r="D78" s="25" t="s">
        <v>46</v>
      </c>
      <c r="E78" s="30" t="s">
        <v>184</v>
      </c>
      <c r="F78" s="31" t="s">
        <v>56</v>
      </c>
      <c r="G78" s="32">
        <v>1</v>
      </c>
      <c r="H78" s="33">
        <v>0</v>
      </c>
      <c r="I78" s="33">
        <f>ROUND(ROUND(H78,2)*ROUND(G78,3),2)</f>
        <v>0</v>
      </c>
      <c r="O78">
        <f>(I78*21)/100</f>
        <v>0</v>
      </c>
      <c r="P78" t="s">
        <v>22</v>
      </c>
    </row>
    <row r="79" spans="1:16" x14ac:dyDescent="0.2">
      <c r="A79" s="34" t="s">
        <v>49</v>
      </c>
      <c r="E79" s="35" t="s">
        <v>46</v>
      </c>
    </row>
    <row r="80" spans="1:16" x14ac:dyDescent="0.2">
      <c r="A80" s="36" t="s">
        <v>50</v>
      </c>
      <c r="E80" s="37" t="s">
        <v>46</v>
      </c>
    </row>
    <row r="81" spans="1:16" ht="102" x14ac:dyDescent="0.2">
      <c r="A81" t="s">
        <v>52</v>
      </c>
      <c r="E81" s="35" t="s">
        <v>185</v>
      </c>
    </row>
    <row r="82" spans="1:16" x14ac:dyDescent="0.2">
      <c r="A82" s="25" t="s">
        <v>44</v>
      </c>
      <c r="B82" s="29" t="s">
        <v>186</v>
      </c>
      <c r="C82" s="29" t="s">
        <v>187</v>
      </c>
      <c r="D82" s="25" t="s">
        <v>46</v>
      </c>
      <c r="E82" s="30" t="s">
        <v>188</v>
      </c>
      <c r="F82" s="31" t="s">
        <v>56</v>
      </c>
      <c r="G82" s="32">
        <v>1</v>
      </c>
      <c r="H82" s="33">
        <v>0</v>
      </c>
      <c r="I82" s="33">
        <f>ROUND(ROUND(H82,2)*ROUND(G82,3),2)</f>
        <v>0</v>
      </c>
      <c r="O82">
        <f>(I82*21)/100</f>
        <v>0</v>
      </c>
      <c r="P82" t="s">
        <v>22</v>
      </c>
    </row>
    <row r="83" spans="1:16" x14ac:dyDescent="0.2">
      <c r="A83" s="34" t="s">
        <v>49</v>
      </c>
      <c r="E83" s="35" t="s">
        <v>189</v>
      </c>
    </row>
    <row r="84" spans="1:16" x14ac:dyDescent="0.2">
      <c r="A84" s="36" t="s">
        <v>50</v>
      </c>
      <c r="E84" s="37" t="s">
        <v>190</v>
      </c>
    </row>
    <row r="85" spans="1:16" ht="89.25" x14ac:dyDescent="0.2">
      <c r="A85" t="s">
        <v>52</v>
      </c>
      <c r="E85" s="35" t="s">
        <v>191</v>
      </c>
    </row>
  </sheetData>
  <mergeCells count="11">
    <mergeCell ref="E6:E7"/>
    <mergeCell ref="F6:F7"/>
    <mergeCell ref="G6:G7"/>
    <mergeCell ref="H6:I6"/>
    <mergeCell ref="C3:D3"/>
    <mergeCell ref="C4:D4"/>
    <mergeCell ref="C5:D5"/>
    <mergeCell ref="A6:A7"/>
    <mergeCell ref="B6:B7"/>
    <mergeCell ref="C6:C7"/>
    <mergeCell ref="D6:D7"/>
  </mergeCells>
  <pageMargins left="0.75" right="0.75" top="1" bottom="1" header="0.5" footer="0.5"/>
  <pageSetup paperSize="9" scale="52" fitToHeight="0" orientation="portrait" horizontalDpi="300" verticalDpi="300" r:id="rId1"/>
  <headerFooter>
    <oddFooter>&amp;C&amp;1#&amp;"Arial"&amp;8&amp;KA6A6A6restricted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67"/>
  <sheetViews>
    <sheetView workbookViewId="0">
      <pane ySplit="7" topLeftCell="A8" activePane="bottomLeft" state="frozen"/>
      <selection pane="bottomLeft" activeCell="A8" sqref="A8"/>
    </sheetView>
  </sheetViews>
  <sheetFormatPr defaultColWidth="9.140625" defaultRowHeight="12.75" customHeight="1" x14ac:dyDescent="0.2"/>
  <cols>
    <col min="1" max="1" width="9.140625" hidden="1" customWidth="1"/>
    <col min="2" max="2" width="11.7109375" customWidth="1"/>
    <col min="3" max="3" width="14.7109375" customWidth="1"/>
    <col min="4" max="4" width="9.7109375" customWidth="1"/>
    <col min="5" max="5" width="70.7109375" customWidth="1"/>
    <col min="6" max="6" width="11.7109375" customWidth="1"/>
    <col min="7" max="9" width="16.7109375" customWidth="1"/>
    <col min="15" max="18" width="9.140625" hidden="1" customWidth="1"/>
  </cols>
  <sheetData>
    <row r="1" spans="1:18" ht="12.75" customHeight="1" x14ac:dyDescent="0.2">
      <c r="A1" t="s">
        <v>10</v>
      </c>
      <c r="B1" s="8"/>
      <c r="C1" s="8"/>
      <c r="D1" s="8"/>
      <c r="E1" s="8"/>
      <c r="F1" s="8"/>
      <c r="G1" s="8"/>
      <c r="H1" s="8"/>
      <c r="I1" s="8"/>
      <c r="P1" t="s">
        <v>21</v>
      </c>
    </row>
    <row r="2" spans="1:18" ht="24.95" customHeight="1" x14ac:dyDescent="0.2">
      <c r="B2" s="8"/>
      <c r="C2" s="8"/>
      <c r="D2" s="8"/>
      <c r="E2" s="9" t="s">
        <v>12</v>
      </c>
      <c r="F2" s="8"/>
      <c r="G2" s="8"/>
      <c r="H2" s="12"/>
      <c r="I2" s="12"/>
      <c r="O2">
        <f>0+O8+O37+O42+O55</f>
        <v>0</v>
      </c>
      <c r="P2" t="s">
        <v>21</v>
      </c>
    </row>
    <row r="3" spans="1:18" ht="15" customHeight="1" x14ac:dyDescent="0.25">
      <c r="A3" t="s">
        <v>11</v>
      </c>
      <c r="B3" s="17" t="s">
        <v>13</v>
      </c>
      <c r="C3" s="4" t="s">
        <v>14</v>
      </c>
      <c r="D3" s="7"/>
      <c r="E3" s="18" t="s">
        <v>15</v>
      </c>
      <c r="F3" s="8"/>
      <c r="G3" s="15"/>
      <c r="H3" s="14" t="s">
        <v>192</v>
      </c>
      <c r="I3" s="40">
        <f>0+I8+I37+I42+I55</f>
        <v>0</v>
      </c>
      <c r="O3" t="s">
        <v>18</v>
      </c>
      <c r="P3" t="s">
        <v>22</v>
      </c>
    </row>
    <row r="4" spans="1:18" ht="15" customHeight="1" x14ac:dyDescent="0.25">
      <c r="A4" t="s">
        <v>16</v>
      </c>
      <c r="B4" s="20" t="s">
        <v>17</v>
      </c>
      <c r="C4" s="3" t="s">
        <v>192</v>
      </c>
      <c r="D4" s="2"/>
      <c r="E4" s="21" t="s">
        <v>193</v>
      </c>
      <c r="F4" s="12"/>
      <c r="G4" s="12"/>
      <c r="H4" s="22"/>
      <c r="I4" s="22"/>
      <c r="O4" t="s">
        <v>19</v>
      </c>
      <c r="P4" t="s">
        <v>22</v>
      </c>
    </row>
    <row r="5" spans="1:18" ht="12.75" customHeight="1" x14ac:dyDescent="0.2">
      <c r="A5" s="1" t="s">
        <v>25</v>
      </c>
      <c r="B5" s="1" t="s">
        <v>27</v>
      </c>
      <c r="C5" s="1" t="s">
        <v>29</v>
      </c>
      <c r="D5" s="1" t="s">
        <v>30</v>
      </c>
      <c r="E5" s="1" t="s">
        <v>31</v>
      </c>
      <c r="F5" s="1" t="s">
        <v>33</v>
      </c>
      <c r="G5" s="1" t="s">
        <v>35</v>
      </c>
      <c r="H5" s="1" t="s">
        <v>37</v>
      </c>
      <c r="I5" s="1"/>
      <c r="O5" t="s">
        <v>20</v>
      </c>
      <c r="P5" t="s">
        <v>22</v>
      </c>
    </row>
    <row r="6" spans="1:18" ht="12.75" customHeight="1" x14ac:dyDescent="0.2">
      <c r="A6" s="1"/>
      <c r="B6" s="1"/>
      <c r="C6" s="1"/>
      <c r="D6" s="1"/>
      <c r="E6" s="1"/>
      <c r="F6" s="1"/>
      <c r="G6" s="1"/>
      <c r="H6" s="19" t="s">
        <v>38</v>
      </c>
      <c r="I6" s="19" t="s">
        <v>40</v>
      </c>
    </row>
    <row r="7" spans="1:18" ht="12.75" customHeight="1" x14ac:dyDescent="0.2">
      <c r="A7" s="19" t="s">
        <v>26</v>
      </c>
      <c r="B7" s="19" t="s">
        <v>28</v>
      </c>
      <c r="C7" s="19" t="s">
        <v>22</v>
      </c>
      <c r="D7" s="19" t="s">
        <v>21</v>
      </c>
      <c r="E7" s="19" t="s">
        <v>32</v>
      </c>
      <c r="F7" s="19" t="s">
        <v>34</v>
      </c>
      <c r="G7" s="19" t="s">
        <v>36</v>
      </c>
      <c r="H7" s="19" t="s">
        <v>39</v>
      </c>
      <c r="I7" s="19" t="s">
        <v>41</v>
      </c>
    </row>
    <row r="8" spans="1:18" ht="12.75" customHeight="1" x14ac:dyDescent="0.2">
      <c r="A8" s="22" t="s">
        <v>42</v>
      </c>
      <c r="B8" s="22"/>
      <c r="C8" s="26" t="s">
        <v>26</v>
      </c>
      <c r="D8" s="22"/>
      <c r="E8" s="27" t="s">
        <v>43</v>
      </c>
      <c r="F8" s="22"/>
      <c r="G8" s="22"/>
      <c r="H8" s="22"/>
      <c r="I8" s="28">
        <f>0+Q8</f>
        <v>0</v>
      </c>
      <c r="O8">
        <f>0+R8</f>
        <v>0</v>
      </c>
      <c r="Q8">
        <f>0+I9+I13+I17+I21+I25+I29+I33</f>
        <v>0</v>
      </c>
      <c r="R8">
        <f>0+O9+O13+O17+O21+O25+O29+O33</f>
        <v>0</v>
      </c>
    </row>
    <row r="9" spans="1:18" x14ac:dyDescent="0.2">
      <c r="A9" s="25" t="s">
        <v>44</v>
      </c>
      <c r="B9" s="29" t="s">
        <v>28</v>
      </c>
      <c r="C9" s="29" t="s">
        <v>45</v>
      </c>
      <c r="D9" s="25" t="s">
        <v>46</v>
      </c>
      <c r="E9" s="30" t="s">
        <v>47</v>
      </c>
      <c r="F9" s="31" t="s">
        <v>48</v>
      </c>
      <c r="G9" s="32">
        <v>1.238</v>
      </c>
      <c r="H9" s="33">
        <v>0</v>
      </c>
      <c r="I9" s="33">
        <f>ROUND(ROUND(H9,2)*ROUND(G9,3),2)</f>
        <v>0</v>
      </c>
      <c r="O9">
        <f>(I9*21)/100</f>
        <v>0</v>
      </c>
      <c r="P9" t="s">
        <v>22</v>
      </c>
    </row>
    <row r="10" spans="1:18" x14ac:dyDescent="0.2">
      <c r="A10" s="34" t="s">
        <v>49</v>
      </c>
      <c r="E10" s="35" t="s">
        <v>46</v>
      </c>
    </row>
    <row r="11" spans="1:18" x14ac:dyDescent="0.2">
      <c r="A11" s="36" t="s">
        <v>50</v>
      </c>
      <c r="E11" s="37" t="s">
        <v>194</v>
      </c>
    </row>
    <row r="12" spans="1:18" ht="25.5" x14ac:dyDescent="0.2">
      <c r="A12" t="s">
        <v>52</v>
      </c>
      <c r="E12" s="35" t="s">
        <v>53</v>
      </c>
    </row>
    <row r="13" spans="1:18" x14ac:dyDescent="0.2">
      <c r="A13" s="25" t="s">
        <v>44</v>
      </c>
      <c r="B13" s="29" t="s">
        <v>22</v>
      </c>
      <c r="C13" s="29" t="s">
        <v>54</v>
      </c>
      <c r="D13" s="25" t="s">
        <v>46</v>
      </c>
      <c r="E13" s="30" t="s">
        <v>55</v>
      </c>
      <c r="F13" s="31" t="s">
        <v>56</v>
      </c>
      <c r="G13" s="32">
        <v>1</v>
      </c>
      <c r="H13" s="33">
        <v>0</v>
      </c>
      <c r="I13" s="33">
        <f>ROUND(ROUND(H13,2)*ROUND(G13,3),2)</f>
        <v>0</v>
      </c>
      <c r="O13">
        <f>(I13*21)/100</f>
        <v>0</v>
      </c>
      <c r="P13" t="s">
        <v>22</v>
      </c>
    </row>
    <row r="14" spans="1:18" x14ac:dyDescent="0.2">
      <c r="A14" s="34" t="s">
        <v>49</v>
      </c>
      <c r="E14" s="35" t="s">
        <v>46</v>
      </c>
    </row>
    <row r="15" spans="1:18" x14ac:dyDescent="0.2">
      <c r="A15" s="36" t="s">
        <v>50</v>
      </c>
      <c r="E15" s="37" t="s">
        <v>46</v>
      </c>
    </row>
    <row r="16" spans="1:18" x14ac:dyDescent="0.2">
      <c r="A16" t="s">
        <v>52</v>
      </c>
      <c r="E16" s="35" t="s">
        <v>57</v>
      </c>
    </row>
    <row r="17" spans="1:16" x14ac:dyDescent="0.2">
      <c r="A17" s="25" t="s">
        <v>44</v>
      </c>
      <c r="B17" s="29" t="s">
        <v>21</v>
      </c>
      <c r="C17" s="29" t="s">
        <v>58</v>
      </c>
      <c r="D17" s="25" t="s">
        <v>46</v>
      </c>
      <c r="E17" s="30" t="s">
        <v>59</v>
      </c>
      <c r="F17" s="31" t="s">
        <v>60</v>
      </c>
      <c r="G17" s="32">
        <v>1</v>
      </c>
      <c r="H17" s="33">
        <v>0</v>
      </c>
      <c r="I17" s="33">
        <f>ROUND(ROUND(H17,2)*ROUND(G17,3),2)</f>
        <v>0</v>
      </c>
      <c r="O17">
        <f>(I17*21)/100</f>
        <v>0</v>
      </c>
      <c r="P17" t="s">
        <v>22</v>
      </c>
    </row>
    <row r="18" spans="1:16" x14ac:dyDescent="0.2">
      <c r="A18" s="34" t="s">
        <v>49</v>
      </c>
      <c r="E18" s="35" t="s">
        <v>46</v>
      </c>
    </row>
    <row r="19" spans="1:16" x14ac:dyDescent="0.2">
      <c r="A19" s="36" t="s">
        <v>50</v>
      </c>
      <c r="E19" s="37" t="s">
        <v>46</v>
      </c>
    </row>
    <row r="20" spans="1:16" x14ac:dyDescent="0.2">
      <c r="A20" t="s">
        <v>52</v>
      </c>
      <c r="E20" s="35" t="s">
        <v>57</v>
      </c>
    </row>
    <row r="21" spans="1:16" x14ac:dyDescent="0.2">
      <c r="A21" s="25" t="s">
        <v>44</v>
      </c>
      <c r="B21" s="29" t="s">
        <v>32</v>
      </c>
      <c r="C21" s="29" t="s">
        <v>61</v>
      </c>
      <c r="D21" s="25" t="s">
        <v>46</v>
      </c>
      <c r="E21" s="30" t="s">
        <v>62</v>
      </c>
      <c r="F21" s="31" t="s">
        <v>60</v>
      </c>
      <c r="G21" s="32">
        <v>1</v>
      </c>
      <c r="H21" s="33">
        <v>0</v>
      </c>
      <c r="I21" s="33">
        <f>ROUND(ROUND(H21,2)*ROUND(G21,3),2)</f>
        <v>0</v>
      </c>
      <c r="O21">
        <f>(I21*21)/100</f>
        <v>0</v>
      </c>
      <c r="P21" t="s">
        <v>22</v>
      </c>
    </row>
    <row r="22" spans="1:16" x14ac:dyDescent="0.2">
      <c r="A22" s="34" t="s">
        <v>49</v>
      </c>
      <c r="E22" s="35" t="s">
        <v>46</v>
      </c>
    </row>
    <row r="23" spans="1:16" x14ac:dyDescent="0.2">
      <c r="A23" s="36" t="s">
        <v>50</v>
      </c>
      <c r="E23" s="37" t="s">
        <v>46</v>
      </c>
    </row>
    <row r="24" spans="1:16" ht="63.75" x14ac:dyDescent="0.2">
      <c r="A24" t="s">
        <v>52</v>
      </c>
      <c r="E24" s="35" t="s">
        <v>63</v>
      </c>
    </row>
    <row r="25" spans="1:16" x14ac:dyDescent="0.2">
      <c r="A25" s="25" t="s">
        <v>44</v>
      </c>
      <c r="B25" s="29" t="s">
        <v>34</v>
      </c>
      <c r="C25" s="29" t="s">
        <v>64</v>
      </c>
      <c r="D25" s="25" t="s">
        <v>46</v>
      </c>
      <c r="E25" s="30" t="s">
        <v>65</v>
      </c>
      <c r="F25" s="31" t="s">
        <v>60</v>
      </c>
      <c r="G25" s="32">
        <v>1</v>
      </c>
      <c r="H25" s="33">
        <v>0</v>
      </c>
      <c r="I25" s="33">
        <f>ROUND(ROUND(H25,2)*ROUND(G25,3),2)</f>
        <v>0</v>
      </c>
      <c r="O25">
        <f>(I25*21)/100</f>
        <v>0</v>
      </c>
      <c r="P25" t="s">
        <v>22</v>
      </c>
    </row>
    <row r="26" spans="1:16" x14ac:dyDescent="0.2">
      <c r="A26" s="34" t="s">
        <v>49</v>
      </c>
      <c r="E26" s="35" t="s">
        <v>46</v>
      </c>
    </row>
    <row r="27" spans="1:16" x14ac:dyDescent="0.2">
      <c r="A27" s="36" t="s">
        <v>50</v>
      </c>
      <c r="E27" s="37" t="s">
        <v>46</v>
      </c>
    </row>
    <row r="28" spans="1:16" x14ac:dyDescent="0.2">
      <c r="A28" t="s">
        <v>52</v>
      </c>
      <c r="E28" s="35" t="s">
        <v>57</v>
      </c>
    </row>
    <row r="29" spans="1:16" x14ac:dyDescent="0.2">
      <c r="A29" s="25" t="s">
        <v>44</v>
      </c>
      <c r="B29" s="29" t="s">
        <v>36</v>
      </c>
      <c r="C29" s="29" t="s">
        <v>66</v>
      </c>
      <c r="D29" s="25" t="s">
        <v>46</v>
      </c>
      <c r="E29" s="30" t="s">
        <v>67</v>
      </c>
      <c r="F29" s="31" t="s">
        <v>60</v>
      </c>
      <c r="G29" s="32">
        <v>1</v>
      </c>
      <c r="H29" s="33">
        <v>0</v>
      </c>
      <c r="I29" s="33">
        <f>ROUND(ROUND(H29,2)*ROUND(G29,3),2)</f>
        <v>0</v>
      </c>
      <c r="O29">
        <f>(I29*21)/100</f>
        <v>0</v>
      </c>
      <c r="P29" t="s">
        <v>22</v>
      </c>
    </row>
    <row r="30" spans="1:16" x14ac:dyDescent="0.2">
      <c r="A30" s="34" t="s">
        <v>49</v>
      </c>
      <c r="E30" s="35" t="s">
        <v>46</v>
      </c>
    </row>
    <row r="31" spans="1:16" x14ac:dyDescent="0.2">
      <c r="A31" s="36" t="s">
        <v>50</v>
      </c>
      <c r="E31" s="37" t="s">
        <v>46</v>
      </c>
    </row>
    <row r="32" spans="1:16" ht="25.5" x14ac:dyDescent="0.2">
      <c r="A32" t="s">
        <v>52</v>
      </c>
      <c r="E32" s="35" t="s">
        <v>68</v>
      </c>
    </row>
    <row r="33" spans="1:18" x14ac:dyDescent="0.2">
      <c r="A33" s="25" t="s">
        <v>44</v>
      </c>
      <c r="B33" s="29" t="s">
        <v>69</v>
      </c>
      <c r="C33" s="29" t="s">
        <v>70</v>
      </c>
      <c r="D33" s="25" t="s">
        <v>46</v>
      </c>
      <c r="E33" s="30" t="s">
        <v>71</v>
      </c>
      <c r="F33" s="31" t="s">
        <v>60</v>
      </c>
      <c r="G33" s="32">
        <v>1</v>
      </c>
      <c r="H33" s="33">
        <v>0</v>
      </c>
      <c r="I33" s="33">
        <f>ROUND(ROUND(H33,2)*ROUND(G33,3),2)</f>
        <v>0</v>
      </c>
      <c r="O33">
        <f>(I33*21)/100</f>
        <v>0</v>
      </c>
      <c r="P33" t="s">
        <v>22</v>
      </c>
    </row>
    <row r="34" spans="1:18" x14ac:dyDescent="0.2">
      <c r="A34" s="34" t="s">
        <v>49</v>
      </c>
      <c r="E34" s="35" t="s">
        <v>46</v>
      </c>
    </row>
    <row r="35" spans="1:18" x14ac:dyDescent="0.2">
      <c r="A35" s="36" t="s">
        <v>50</v>
      </c>
      <c r="E35" s="37" t="s">
        <v>46</v>
      </c>
    </row>
    <row r="36" spans="1:18" x14ac:dyDescent="0.2">
      <c r="A36" t="s">
        <v>52</v>
      </c>
      <c r="E36" s="35" t="s">
        <v>72</v>
      </c>
    </row>
    <row r="37" spans="1:18" ht="12.75" customHeight="1" x14ac:dyDescent="0.2">
      <c r="A37" s="12" t="s">
        <v>42</v>
      </c>
      <c r="B37" s="12"/>
      <c r="C37" s="38" t="s">
        <v>28</v>
      </c>
      <c r="D37" s="12"/>
      <c r="E37" s="27" t="s">
        <v>73</v>
      </c>
      <c r="F37" s="12"/>
      <c r="G37" s="12"/>
      <c r="H37" s="12"/>
      <c r="I37" s="39">
        <f>0+Q37</f>
        <v>0</v>
      </c>
      <c r="O37">
        <f>0+R37</f>
        <v>0</v>
      </c>
      <c r="Q37">
        <f>0+I38</f>
        <v>0</v>
      </c>
      <c r="R37">
        <f>0+O38</f>
        <v>0</v>
      </c>
    </row>
    <row r="38" spans="1:18" ht="25.5" x14ac:dyDescent="0.2">
      <c r="A38" s="25" t="s">
        <v>44</v>
      </c>
      <c r="B38" s="29" t="s">
        <v>74</v>
      </c>
      <c r="C38" s="29" t="s">
        <v>75</v>
      </c>
      <c r="D38" s="25" t="s">
        <v>46</v>
      </c>
      <c r="E38" s="30" t="s">
        <v>76</v>
      </c>
      <c r="F38" s="31" t="s">
        <v>77</v>
      </c>
      <c r="G38" s="32">
        <v>0.495</v>
      </c>
      <c r="H38" s="33">
        <v>0</v>
      </c>
      <c r="I38" s="33">
        <f>ROUND(ROUND(H38,2)*ROUND(G38,3),2)</f>
        <v>0</v>
      </c>
      <c r="O38">
        <f>(I38*21)/100</f>
        <v>0</v>
      </c>
      <c r="P38" t="s">
        <v>22</v>
      </c>
    </row>
    <row r="39" spans="1:18" x14ac:dyDescent="0.2">
      <c r="A39" s="34" t="s">
        <v>49</v>
      </c>
      <c r="E39" s="35" t="s">
        <v>46</v>
      </c>
    </row>
    <row r="40" spans="1:18" x14ac:dyDescent="0.2">
      <c r="A40" s="36" t="s">
        <v>50</v>
      </c>
      <c r="E40" s="37" t="s">
        <v>195</v>
      </c>
    </row>
    <row r="41" spans="1:18" ht="63.75" x14ac:dyDescent="0.2">
      <c r="A41" t="s">
        <v>52</v>
      </c>
      <c r="E41" s="35" t="s">
        <v>79</v>
      </c>
    </row>
    <row r="42" spans="1:18" ht="12.75" customHeight="1" x14ac:dyDescent="0.2">
      <c r="A42" s="12" t="s">
        <v>42</v>
      </c>
      <c r="B42" s="12"/>
      <c r="C42" s="38" t="s">
        <v>34</v>
      </c>
      <c r="D42" s="12"/>
      <c r="E42" s="27" t="s">
        <v>80</v>
      </c>
      <c r="F42" s="12"/>
      <c r="G42" s="12"/>
      <c r="H42" s="12"/>
      <c r="I42" s="39">
        <f>0+Q42</f>
        <v>0</v>
      </c>
      <c r="O42">
        <f>0+R42</f>
        <v>0</v>
      </c>
      <c r="Q42">
        <f>0+I43+I47+I51</f>
        <v>0</v>
      </c>
      <c r="R42">
        <f>0+O43+O47+O51</f>
        <v>0</v>
      </c>
    </row>
    <row r="43" spans="1:18" x14ac:dyDescent="0.2">
      <c r="A43" s="25" t="s">
        <v>44</v>
      </c>
      <c r="B43" s="29" t="s">
        <v>39</v>
      </c>
      <c r="C43" s="29" t="s">
        <v>81</v>
      </c>
      <c r="D43" s="25" t="s">
        <v>46</v>
      </c>
      <c r="E43" s="30" t="s">
        <v>82</v>
      </c>
      <c r="F43" s="31" t="s">
        <v>83</v>
      </c>
      <c r="G43" s="32">
        <v>1171.25</v>
      </c>
      <c r="H43" s="33">
        <v>0</v>
      </c>
      <c r="I43" s="33">
        <f>ROUND(ROUND(H43,2)*ROUND(G43,3),2)</f>
        <v>0</v>
      </c>
      <c r="O43">
        <f>(I43*21)/100</f>
        <v>0</v>
      </c>
      <c r="P43" t="s">
        <v>22</v>
      </c>
    </row>
    <row r="44" spans="1:18" x14ac:dyDescent="0.2">
      <c r="A44" s="34" t="s">
        <v>49</v>
      </c>
      <c r="E44" s="35" t="s">
        <v>46</v>
      </c>
    </row>
    <row r="45" spans="1:18" x14ac:dyDescent="0.2">
      <c r="A45" s="36" t="s">
        <v>50</v>
      </c>
      <c r="E45" s="37" t="s">
        <v>112</v>
      </c>
    </row>
    <row r="46" spans="1:18" ht="51" x14ac:dyDescent="0.2">
      <c r="A46" t="s">
        <v>52</v>
      </c>
      <c r="E46" s="35" t="s">
        <v>85</v>
      </c>
    </row>
    <row r="47" spans="1:18" x14ac:dyDescent="0.2">
      <c r="A47" s="25" t="s">
        <v>44</v>
      </c>
      <c r="B47" s="29" t="s">
        <v>41</v>
      </c>
      <c r="C47" s="29" t="s">
        <v>86</v>
      </c>
      <c r="D47" s="25" t="s">
        <v>46</v>
      </c>
      <c r="E47" s="30" t="s">
        <v>87</v>
      </c>
      <c r="F47" s="31" t="s">
        <v>83</v>
      </c>
      <c r="G47" s="32">
        <v>576.85</v>
      </c>
      <c r="H47" s="33">
        <v>0</v>
      </c>
      <c r="I47" s="33">
        <f>ROUND(ROUND(H47,2)*ROUND(G47,3),2)</f>
        <v>0</v>
      </c>
      <c r="O47">
        <f>(I47*21)/100</f>
        <v>0</v>
      </c>
      <c r="P47" t="s">
        <v>22</v>
      </c>
    </row>
    <row r="48" spans="1:18" x14ac:dyDescent="0.2">
      <c r="A48" s="34" t="s">
        <v>49</v>
      </c>
      <c r="E48" s="35" t="s">
        <v>46</v>
      </c>
    </row>
    <row r="49" spans="1:18" x14ac:dyDescent="0.2">
      <c r="A49" s="36" t="s">
        <v>50</v>
      </c>
      <c r="E49" s="37" t="s">
        <v>46</v>
      </c>
    </row>
    <row r="50" spans="1:18" ht="140.25" x14ac:dyDescent="0.2">
      <c r="A50" t="s">
        <v>52</v>
      </c>
      <c r="E50" s="35" t="s">
        <v>88</v>
      </c>
    </row>
    <row r="51" spans="1:18" x14ac:dyDescent="0.2">
      <c r="A51" s="25" t="s">
        <v>44</v>
      </c>
      <c r="B51" s="29" t="s">
        <v>89</v>
      </c>
      <c r="C51" s="29" t="s">
        <v>90</v>
      </c>
      <c r="D51" s="25" t="s">
        <v>46</v>
      </c>
      <c r="E51" s="30" t="s">
        <v>91</v>
      </c>
      <c r="F51" s="31" t="s">
        <v>83</v>
      </c>
      <c r="G51" s="32">
        <v>594.4</v>
      </c>
      <c r="H51" s="33">
        <v>0</v>
      </c>
      <c r="I51" s="33">
        <f>ROUND(ROUND(H51,2)*ROUND(G51,3),2)</f>
        <v>0</v>
      </c>
      <c r="O51">
        <f>(I51*21)/100</f>
        <v>0</v>
      </c>
      <c r="P51" t="s">
        <v>22</v>
      </c>
    </row>
    <row r="52" spans="1:18" x14ac:dyDescent="0.2">
      <c r="A52" s="34" t="s">
        <v>49</v>
      </c>
      <c r="E52" s="35" t="s">
        <v>46</v>
      </c>
    </row>
    <row r="53" spans="1:18" x14ac:dyDescent="0.2">
      <c r="A53" s="36" t="s">
        <v>50</v>
      </c>
      <c r="E53" s="37" t="s">
        <v>46</v>
      </c>
    </row>
    <row r="54" spans="1:18" ht="140.25" x14ac:dyDescent="0.2">
      <c r="A54" t="s">
        <v>52</v>
      </c>
      <c r="E54" s="35" t="s">
        <v>88</v>
      </c>
    </row>
    <row r="55" spans="1:18" ht="12.75" customHeight="1" x14ac:dyDescent="0.2">
      <c r="A55" s="12" t="s">
        <v>42</v>
      </c>
      <c r="B55" s="12"/>
      <c r="C55" s="38" t="s">
        <v>39</v>
      </c>
      <c r="D55" s="12"/>
      <c r="E55" s="27" t="s">
        <v>92</v>
      </c>
      <c r="F55" s="12"/>
      <c r="G55" s="12"/>
      <c r="H55" s="12"/>
      <c r="I55" s="39">
        <f>0+Q55</f>
        <v>0</v>
      </c>
      <c r="O55">
        <f>0+R55</f>
        <v>0</v>
      </c>
      <c r="Q55">
        <f>0+I56+I60+I64</f>
        <v>0</v>
      </c>
      <c r="R55">
        <f>0+O56+O60+O64</f>
        <v>0</v>
      </c>
    </row>
    <row r="56" spans="1:18" x14ac:dyDescent="0.2">
      <c r="A56" s="25" t="s">
        <v>44</v>
      </c>
      <c r="B56" s="29" t="s">
        <v>93</v>
      </c>
      <c r="C56" s="29" t="s">
        <v>94</v>
      </c>
      <c r="D56" s="25" t="s">
        <v>46</v>
      </c>
      <c r="E56" s="30" t="s">
        <v>95</v>
      </c>
      <c r="F56" s="31" t="s">
        <v>96</v>
      </c>
      <c r="G56" s="32">
        <v>16.5</v>
      </c>
      <c r="H56" s="33">
        <v>0</v>
      </c>
      <c r="I56" s="33">
        <f>ROUND(ROUND(H56,2)*ROUND(G56,3),2)</f>
        <v>0</v>
      </c>
      <c r="O56">
        <f>(I56*21)/100</f>
        <v>0</v>
      </c>
      <c r="P56" t="s">
        <v>22</v>
      </c>
    </row>
    <row r="57" spans="1:18" x14ac:dyDescent="0.2">
      <c r="A57" s="34" t="s">
        <v>49</v>
      </c>
      <c r="E57" s="35" t="s">
        <v>46</v>
      </c>
    </row>
    <row r="58" spans="1:18" x14ac:dyDescent="0.2">
      <c r="A58" s="36" t="s">
        <v>50</v>
      </c>
      <c r="E58" s="37" t="s">
        <v>46</v>
      </c>
    </row>
    <row r="59" spans="1:18" ht="25.5" x14ac:dyDescent="0.2">
      <c r="A59" t="s">
        <v>52</v>
      </c>
      <c r="E59" s="35" t="s">
        <v>97</v>
      </c>
    </row>
    <row r="60" spans="1:18" x14ac:dyDescent="0.2">
      <c r="A60" s="25" t="s">
        <v>44</v>
      </c>
      <c r="B60" s="29" t="s">
        <v>98</v>
      </c>
      <c r="C60" s="29" t="s">
        <v>99</v>
      </c>
      <c r="D60" s="25" t="s">
        <v>46</v>
      </c>
      <c r="E60" s="30" t="s">
        <v>100</v>
      </c>
      <c r="F60" s="31" t="s">
        <v>96</v>
      </c>
      <c r="G60" s="32">
        <v>16.5</v>
      </c>
      <c r="H60" s="33">
        <v>0</v>
      </c>
      <c r="I60" s="33">
        <f>ROUND(ROUND(H60,2)*ROUND(G60,3),2)</f>
        <v>0</v>
      </c>
      <c r="O60">
        <f>(I60*21)/100</f>
        <v>0</v>
      </c>
      <c r="P60" t="s">
        <v>22</v>
      </c>
    </row>
    <row r="61" spans="1:18" x14ac:dyDescent="0.2">
      <c r="A61" s="34" t="s">
        <v>49</v>
      </c>
      <c r="E61" s="35" t="s">
        <v>46</v>
      </c>
    </row>
    <row r="62" spans="1:18" x14ac:dyDescent="0.2">
      <c r="A62" s="36" t="s">
        <v>50</v>
      </c>
      <c r="E62" s="37" t="s">
        <v>46</v>
      </c>
    </row>
    <row r="63" spans="1:18" ht="38.25" x14ac:dyDescent="0.2">
      <c r="A63" t="s">
        <v>52</v>
      </c>
      <c r="E63" s="35" t="s">
        <v>101</v>
      </c>
    </row>
    <row r="64" spans="1:18" x14ac:dyDescent="0.2">
      <c r="A64" s="25" t="s">
        <v>44</v>
      </c>
      <c r="B64" s="29" t="s">
        <v>102</v>
      </c>
      <c r="C64" s="29" t="s">
        <v>103</v>
      </c>
      <c r="D64" s="25" t="s">
        <v>46</v>
      </c>
      <c r="E64" s="30" t="s">
        <v>104</v>
      </c>
      <c r="F64" s="31" t="s">
        <v>83</v>
      </c>
      <c r="G64" s="32">
        <v>594.4</v>
      </c>
      <c r="H64" s="33">
        <v>0</v>
      </c>
      <c r="I64" s="33">
        <f>ROUND(ROUND(H64,2)*ROUND(G64,3),2)</f>
        <v>0</v>
      </c>
      <c r="O64">
        <f>(I64*21)/100</f>
        <v>0</v>
      </c>
      <c r="P64" t="s">
        <v>22</v>
      </c>
    </row>
    <row r="65" spans="1:5" x14ac:dyDescent="0.2">
      <c r="A65" s="34" t="s">
        <v>49</v>
      </c>
      <c r="E65" s="35" t="s">
        <v>46</v>
      </c>
    </row>
    <row r="66" spans="1:5" x14ac:dyDescent="0.2">
      <c r="A66" s="36" t="s">
        <v>50</v>
      </c>
      <c r="E66" s="37" t="s">
        <v>46</v>
      </c>
    </row>
    <row r="67" spans="1:5" ht="25.5" x14ac:dyDescent="0.2">
      <c r="A67" t="s">
        <v>52</v>
      </c>
      <c r="E67" s="35" t="s">
        <v>105</v>
      </c>
    </row>
  </sheetData>
  <mergeCells count="10">
    <mergeCell ref="E5:E6"/>
    <mergeCell ref="F5:F6"/>
    <mergeCell ref="G5:G6"/>
    <mergeCell ref="H5:I5"/>
    <mergeCell ref="C3:D3"/>
    <mergeCell ref="C4:D4"/>
    <mergeCell ref="A5:A6"/>
    <mergeCell ref="B5:B6"/>
    <mergeCell ref="C5:C6"/>
    <mergeCell ref="D5:D6"/>
  </mergeCells>
  <pageMargins left="0.75" right="0.75" top="1" bottom="1" header="0.5" footer="0.5"/>
  <pageSetup paperSize="9" scale="52" fitToHeight="0" orientation="portrait" horizontalDpi="300" verticalDpi="300" r:id="rId1"/>
  <headerFooter>
    <oddFooter>&amp;C&amp;1#&amp;"Arial"&amp;8&amp;KA6A6A6restricted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76"/>
  <sheetViews>
    <sheetView workbookViewId="0">
      <pane ySplit="7" topLeftCell="A8" activePane="bottomLeft" state="frozen"/>
      <selection pane="bottomLeft" activeCell="A8" sqref="A8"/>
    </sheetView>
  </sheetViews>
  <sheetFormatPr defaultColWidth="9.140625" defaultRowHeight="12.75" customHeight="1" x14ac:dyDescent="0.2"/>
  <cols>
    <col min="1" max="1" width="9.140625" hidden="1" customWidth="1"/>
    <col min="2" max="2" width="11.7109375" customWidth="1"/>
    <col min="3" max="3" width="14.7109375" customWidth="1"/>
    <col min="4" max="4" width="9.7109375" customWidth="1"/>
    <col min="5" max="5" width="70.7109375" customWidth="1"/>
    <col min="6" max="6" width="11.7109375" customWidth="1"/>
    <col min="7" max="9" width="16.7109375" customWidth="1"/>
    <col min="15" max="18" width="9.140625" hidden="1" customWidth="1"/>
  </cols>
  <sheetData>
    <row r="1" spans="1:18" ht="12.75" customHeight="1" x14ac:dyDescent="0.2">
      <c r="A1" t="s">
        <v>10</v>
      </c>
      <c r="B1" s="8"/>
      <c r="C1" s="8"/>
      <c r="D1" s="8"/>
      <c r="E1" s="8"/>
      <c r="F1" s="8"/>
      <c r="G1" s="8"/>
      <c r="H1" s="8"/>
      <c r="I1" s="8"/>
      <c r="P1" t="s">
        <v>21</v>
      </c>
    </row>
    <row r="2" spans="1:18" ht="24.95" customHeight="1" x14ac:dyDescent="0.2">
      <c r="B2" s="8"/>
      <c r="C2" s="8"/>
      <c r="D2" s="8"/>
      <c r="E2" s="9" t="s">
        <v>12</v>
      </c>
      <c r="F2" s="8"/>
      <c r="G2" s="8"/>
      <c r="H2" s="12"/>
      <c r="I2" s="12"/>
      <c r="O2">
        <f>0+O8+O13+O38+O55+O60</f>
        <v>0</v>
      </c>
      <c r="P2" t="s">
        <v>21</v>
      </c>
    </row>
    <row r="3" spans="1:18" ht="15" customHeight="1" x14ac:dyDescent="0.25">
      <c r="A3" t="s">
        <v>11</v>
      </c>
      <c r="B3" s="17" t="s">
        <v>13</v>
      </c>
      <c r="C3" s="4" t="s">
        <v>14</v>
      </c>
      <c r="D3" s="7"/>
      <c r="E3" s="18" t="s">
        <v>15</v>
      </c>
      <c r="F3" s="8"/>
      <c r="G3" s="15"/>
      <c r="H3" s="14" t="s">
        <v>196</v>
      </c>
      <c r="I3" s="40">
        <f>0+I8+I13+I38+I55+I60</f>
        <v>0</v>
      </c>
      <c r="O3" t="s">
        <v>18</v>
      </c>
      <c r="P3" t="s">
        <v>22</v>
      </c>
    </row>
    <row r="4" spans="1:18" ht="15" customHeight="1" x14ac:dyDescent="0.25">
      <c r="A4" t="s">
        <v>16</v>
      </c>
      <c r="B4" s="20" t="s">
        <v>17</v>
      </c>
      <c r="C4" s="3" t="s">
        <v>196</v>
      </c>
      <c r="D4" s="2"/>
      <c r="E4" s="21" t="s">
        <v>197</v>
      </c>
      <c r="F4" s="12"/>
      <c r="G4" s="12"/>
      <c r="H4" s="22"/>
      <c r="I4" s="22"/>
      <c r="O4" t="s">
        <v>19</v>
      </c>
      <c r="P4" t="s">
        <v>22</v>
      </c>
    </row>
    <row r="5" spans="1:18" ht="12.75" customHeight="1" x14ac:dyDescent="0.2">
      <c r="A5" s="1" t="s">
        <v>25</v>
      </c>
      <c r="B5" s="1" t="s">
        <v>27</v>
      </c>
      <c r="C5" s="1" t="s">
        <v>29</v>
      </c>
      <c r="D5" s="1" t="s">
        <v>30</v>
      </c>
      <c r="E5" s="1" t="s">
        <v>31</v>
      </c>
      <c r="F5" s="1" t="s">
        <v>33</v>
      </c>
      <c r="G5" s="1" t="s">
        <v>35</v>
      </c>
      <c r="H5" s="1" t="s">
        <v>37</v>
      </c>
      <c r="I5" s="1"/>
      <c r="O5" t="s">
        <v>20</v>
      </c>
      <c r="P5" t="s">
        <v>22</v>
      </c>
    </row>
    <row r="6" spans="1:18" ht="12.75" customHeight="1" x14ac:dyDescent="0.2">
      <c r="A6" s="1"/>
      <c r="B6" s="1"/>
      <c r="C6" s="1"/>
      <c r="D6" s="1"/>
      <c r="E6" s="1"/>
      <c r="F6" s="1"/>
      <c r="G6" s="1"/>
      <c r="H6" s="19" t="s">
        <v>38</v>
      </c>
      <c r="I6" s="19" t="s">
        <v>40</v>
      </c>
    </row>
    <row r="7" spans="1:18" ht="12.75" customHeight="1" x14ac:dyDescent="0.2">
      <c r="A7" s="19" t="s">
        <v>26</v>
      </c>
      <c r="B7" s="19" t="s">
        <v>28</v>
      </c>
      <c r="C7" s="19" t="s">
        <v>22</v>
      </c>
      <c r="D7" s="19" t="s">
        <v>21</v>
      </c>
      <c r="E7" s="19" t="s">
        <v>32</v>
      </c>
      <c r="F7" s="19" t="s">
        <v>34</v>
      </c>
      <c r="G7" s="19" t="s">
        <v>36</v>
      </c>
      <c r="H7" s="19" t="s">
        <v>39</v>
      </c>
      <c r="I7" s="19" t="s">
        <v>41</v>
      </c>
    </row>
    <row r="8" spans="1:18" ht="12.75" customHeight="1" x14ac:dyDescent="0.2">
      <c r="A8" s="22" t="s">
        <v>42</v>
      </c>
      <c r="B8" s="22"/>
      <c r="C8" s="26" t="s">
        <v>26</v>
      </c>
      <c r="D8" s="22"/>
      <c r="E8" s="27" t="s">
        <v>43</v>
      </c>
      <c r="F8" s="22"/>
      <c r="G8" s="22"/>
      <c r="H8" s="22"/>
      <c r="I8" s="28">
        <f>0+Q8</f>
        <v>0</v>
      </c>
      <c r="O8">
        <f>0+R8</f>
        <v>0</v>
      </c>
      <c r="Q8">
        <f>0+I9</f>
        <v>0</v>
      </c>
      <c r="R8">
        <f>0+O9</f>
        <v>0</v>
      </c>
    </row>
    <row r="9" spans="1:18" x14ac:dyDescent="0.2">
      <c r="A9" s="25" t="s">
        <v>44</v>
      </c>
      <c r="B9" s="29" t="s">
        <v>115</v>
      </c>
      <c r="C9" s="29" t="s">
        <v>45</v>
      </c>
      <c r="D9" s="25" t="s">
        <v>46</v>
      </c>
      <c r="E9" s="30" t="s">
        <v>47</v>
      </c>
      <c r="F9" s="31" t="s">
        <v>48</v>
      </c>
      <c r="G9" s="32">
        <v>53.44</v>
      </c>
      <c r="H9" s="33">
        <v>0</v>
      </c>
      <c r="I9" s="33">
        <f>ROUND(ROUND(H9,2)*ROUND(G9,3),2)</f>
        <v>0</v>
      </c>
      <c r="O9">
        <f>(I9*21)/100</f>
        <v>0</v>
      </c>
      <c r="P9" t="s">
        <v>22</v>
      </c>
    </row>
    <row r="10" spans="1:18" x14ac:dyDescent="0.2">
      <c r="A10" s="34" t="s">
        <v>49</v>
      </c>
      <c r="E10" s="35" t="s">
        <v>46</v>
      </c>
    </row>
    <row r="11" spans="1:18" ht="38.25" x14ac:dyDescent="0.2">
      <c r="A11" s="36" t="s">
        <v>50</v>
      </c>
      <c r="E11" s="37" t="s">
        <v>198</v>
      </c>
    </row>
    <row r="12" spans="1:18" ht="25.5" x14ac:dyDescent="0.2">
      <c r="A12" t="s">
        <v>52</v>
      </c>
      <c r="E12" s="35" t="s">
        <v>53</v>
      </c>
    </row>
    <row r="13" spans="1:18" ht="12.75" customHeight="1" x14ac:dyDescent="0.2">
      <c r="A13" s="12" t="s">
        <v>42</v>
      </c>
      <c r="B13" s="12"/>
      <c r="C13" s="38" t="s">
        <v>28</v>
      </c>
      <c r="D13" s="12"/>
      <c r="E13" s="27" t="s">
        <v>73</v>
      </c>
      <c r="F13" s="12"/>
      <c r="G13" s="12"/>
      <c r="H13" s="12"/>
      <c r="I13" s="39">
        <f>0+Q13</f>
        <v>0</v>
      </c>
      <c r="O13">
        <f>0+R13</f>
        <v>0</v>
      </c>
      <c r="Q13">
        <f>0+I14+I18+I22+I26+I30+I34</f>
        <v>0</v>
      </c>
      <c r="R13">
        <f>0+O14+O18+O22+O26+O30+O34</f>
        <v>0</v>
      </c>
    </row>
    <row r="14" spans="1:18" ht="25.5" x14ac:dyDescent="0.2">
      <c r="A14" s="25" t="s">
        <v>44</v>
      </c>
      <c r="B14" s="29" t="s">
        <v>21</v>
      </c>
      <c r="C14" s="29" t="s">
        <v>75</v>
      </c>
      <c r="D14" s="25" t="s">
        <v>46</v>
      </c>
      <c r="E14" s="30" t="s">
        <v>76</v>
      </c>
      <c r="F14" s="31" t="s">
        <v>77</v>
      </c>
      <c r="G14" s="32">
        <v>1.92</v>
      </c>
      <c r="H14" s="33">
        <v>0</v>
      </c>
      <c r="I14" s="33">
        <f>ROUND(ROUND(H14,2)*ROUND(G14,3),2)</f>
        <v>0</v>
      </c>
      <c r="O14">
        <f>(I14*21)/100</f>
        <v>0</v>
      </c>
      <c r="P14" t="s">
        <v>22</v>
      </c>
    </row>
    <row r="15" spans="1:18" x14ac:dyDescent="0.2">
      <c r="A15" s="34" t="s">
        <v>49</v>
      </c>
      <c r="E15" s="35" t="s">
        <v>46</v>
      </c>
    </row>
    <row r="16" spans="1:18" x14ac:dyDescent="0.2">
      <c r="A16" s="36" t="s">
        <v>50</v>
      </c>
      <c r="E16" s="37" t="s">
        <v>199</v>
      </c>
    </row>
    <row r="17" spans="1:16" ht="63.75" x14ac:dyDescent="0.2">
      <c r="A17" t="s">
        <v>52</v>
      </c>
      <c r="E17" s="35" t="s">
        <v>79</v>
      </c>
    </row>
    <row r="18" spans="1:16" x14ac:dyDescent="0.2">
      <c r="A18" s="25" t="s">
        <v>44</v>
      </c>
      <c r="B18" s="29" t="s">
        <v>117</v>
      </c>
      <c r="C18" s="29" t="s">
        <v>118</v>
      </c>
      <c r="D18" s="25" t="s">
        <v>46</v>
      </c>
      <c r="E18" s="30" t="s">
        <v>119</v>
      </c>
      <c r="F18" s="31" t="s">
        <v>77</v>
      </c>
      <c r="G18" s="32">
        <v>25.6</v>
      </c>
      <c r="H18" s="33">
        <v>0</v>
      </c>
      <c r="I18" s="33">
        <f>ROUND(ROUND(H18,2)*ROUND(G18,3),2)</f>
        <v>0</v>
      </c>
      <c r="O18">
        <f>(I18*21)/100</f>
        <v>0</v>
      </c>
      <c r="P18" t="s">
        <v>22</v>
      </c>
    </row>
    <row r="19" spans="1:16" x14ac:dyDescent="0.2">
      <c r="A19" s="34" t="s">
        <v>49</v>
      </c>
      <c r="E19" s="35" t="s">
        <v>46</v>
      </c>
    </row>
    <row r="20" spans="1:16" x14ac:dyDescent="0.2">
      <c r="A20" s="36" t="s">
        <v>50</v>
      </c>
      <c r="E20" s="37" t="s">
        <v>200</v>
      </c>
    </row>
    <row r="21" spans="1:16" ht="318.75" x14ac:dyDescent="0.2">
      <c r="A21" t="s">
        <v>52</v>
      </c>
      <c r="E21" s="35" t="s">
        <v>121</v>
      </c>
    </row>
    <row r="22" spans="1:16" x14ac:dyDescent="0.2">
      <c r="A22" s="25" t="s">
        <v>44</v>
      </c>
      <c r="B22" s="29" t="s">
        <v>122</v>
      </c>
      <c r="C22" s="29" t="s">
        <v>123</v>
      </c>
      <c r="D22" s="25" t="s">
        <v>46</v>
      </c>
      <c r="E22" s="30" t="s">
        <v>124</v>
      </c>
      <c r="F22" s="31" t="s">
        <v>77</v>
      </c>
      <c r="G22" s="32">
        <v>17.920000000000002</v>
      </c>
      <c r="H22" s="33">
        <v>0</v>
      </c>
      <c r="I22" s="33">
        <f>ROUND(ROUND(H22,2)*ROUND(G22,3),2)</f>
        <v>0</v>
      </c>
      <c r="O22">
        <f>(I22*21)/100</f>
        <v>0</v>
      </c>
      <c r="P22" t="s">
        <v>22</v>
      </c>
    </row>
    <row r="23" spans="1:16" x14ac:dyDescent="0.2">
      <c r="A23" s="34" t="s">
        <v>49</v>
      </c>
      <c r="E23" s="35" t="s">
        <v>46</v>
      </c>
    </row>
    <row r="24" spans="1:16" x14ac:dyDescent="0.2">
      <c r="A24" s="36" t="s">
        <v>50</v>
      </c>
      <c r="E24" s="37" t="s">
        <v>201</v>
      </c>
    </row>
    <row r="25" spans="1:16" ht="229.5" x14ac:dyDescent="0.2">
      <c r="A25" t="s">
        <v>52</v>
      </c>
      <c r="E25" s="35" t="s">
        <v>126</v>
      </c>
    </row>
    <row r="26" spans="1:16" x14ac:dyDescent="0.2">
      <c r="A26" s="25" t="s">
        <v>44</v>
      </c>
      <c r="B26" s="29" t="s">
        <v>98</v>
      </c>
      <c r="C26" s="29" t="s">
        <v>127</v>
      </c>
      <c r="D26" s="25" t="s">
        <v>46</v>
      </c>
      <c r="E26" s="30" t="s">
        <v>128</v>
      </c>
      <c r="F26" s="31" t="s">
        <v>77</v>
      </c>
      <c r="G26" s="32">
        <v>5.76</v>
      </c>
      <c r="H26" s="33">
        <v>0</v>
      </c>
      <c r="I26" s="33">
        <f>ROUND(ROUND(H26,2)*ROUND(G26,3),2)</f>
        <v>0</v>
      </c>
      <c r="O26">
        <f>(I26*21)/100</f>
        <v>0</v>
      </c>
      <c r="P26" t="s">
        <v>22</v>
      </c>
    </row>
    <row r="27" spans="1:16" x14ac:dyDescent="0.2">
      <c r="A27" s="34" t="s">
        <v>49</v>
      </c>
      <c r="E27" s="35" t="s">
        <v>46</v>
      </c>
    </row>
    <row r="28" spans="1:16" x14ac:dyDescent="0.2">
      <c r="A28" s="36" t="s">
        <v>50</v>
      </c>
      <c r="E28" s="37" t="s">
        <v>202</v>
      </c>
    </row>
    <row r="29" spans="1:16" ht="293.25" x14ac:dyDescent="0.2">
      <c r="A29" t="s">
        <v>52</v>
      </c>
      <c r="E29" s="35" t="s">
        <v>130</v>
      </c>
    </row>
    <row r="30" spans="1:16" x14ac:dyDescent="0.2">
      <c r="A30" s="25" t="s">
        <v>44</v>
      </c>
      <c r="B30" s="29" t="s">
        <v>131</v>
      </c>
      <c r="C30" s="29" t="s">
        <v>132</v>
      </c>
      <c r="D30" s="25" t="s">
        <v>46</v>
      </c>
      <c r="E30" s="30" t="s">
        <v>133</v>
      </c>
      <c r="F30" s="31" t="s">
        <v>83</v>
      </c>
      <c r="G30" s="32">
        <v>6.4</v>
      </c>
      <c r="H30" s="33">
        <v>0</v>
      </c>
      <c r="I30" s="33">
        <f>ROUND(ROUND(H30,2)*ROUND(G30,3),2)</f>
        <v>0</v>
      </c>
      <c r="O30">
        <f>(I30*21)/100</f>
        <v>0</v>
      </c>
      <c r="P30" t="s">
        <v>22</v>
      </c>
    </row>
    <row r="31" spans="1:16" x14ac:dyDescent="0.2">
      <c r="A31" s="34" t="s">
        <v>49</v>
      </c>
      <c r="E31" s="35" t="s">
        <v>134</v>
      </c>
    </row>
    <row r="32" spans="1:16" x14ac:dyDescent="0.2">
      <c r="A32" s="36" t="s">
        <v>50</v>
      </c>
      <c r="E32" s="37" t="s">
        <v>203</v>
      </c>
    </row>
    <row r="33" spans="1:18" ht="38.25" x14ac:dyDescent="0.2">
      <c r="A33" t="s">
        <v>52</v>
      </c>
      <c r="E33" s="35" t="s">
        <v>136</v>
      </c>
    </row>
    <row r="34" spans="1:18" x14ac:dyDescent="0.2">
      <c r="A34" s="25" t="s">
        <v>44</v>
      </c>
      <c r="B34" s="29" t="s">
        <v>137</v>
      </c>
      <c r="C34" s="29" t="s">
        <v>138</v>
      </c>
      <c r="D34" s="25" t="s">
        <v>46</v>
      </c>
      <c r="E34" s="30" t="s">
        <v>139</v>
      </c>
      <c r="F34" s="31" t="s">
        <v>83</v>
      </c>
      <c r="G34" s="32">
        <v>6.4</v>
      </c>
      <c r="H34" s="33">
        <v>0</v>
      </c>
      <c r="I34" s="33">
        <f>ROUND(ROUND(H34,2)*ROUND(G34,3),2)</f>
        <v>0</v>
      </c>
      <c r="O34">
        <f>(I34*21)/100</f>
        <v>0</v>
      </c>
      <c r="P34" t="s">
        <v>22</v>
      </c>
    </row>
    <row r="35" spans="1:18" x14ac:dyDescent="0.2">
      <c r="A35" s="34" t="s">
        <v>49</v>
      </c>
      <c r="E35" s="35" t="s">
        <v>46</v>
      </c>
    </row>
    <row r="36" spans="1:18" x14ac:dyDescent="0.2">
      <c r="A36" s="36" t="s">
        <v>50</v>
      </c>
      <c r="E36" s="37" t="s">
        <v>203</v>
      </c>
    </row>
    <row r="37" spans="1:18" ht="25.5" x14ac:dyDescent="0.2">
      <c r="A37" t="s">
        <v>52</v>
      </c>
      <c r="E37" s="35" t="s">
        <v>140</v>
      </c>
    </row>
    <row r="38" spans="1:18" ht="12.75" customHeight="1" x14ac:dyDescent="0.2">
      <c r="A38" s="12" t="s">
        <v>42</v>
      </c>
      <c r="B38" s="12"/>
      <c r="C38" s="38" t="s">
        <v>34</v>
      </c>
      <c r="D38" s="12"/>
      <c r="E38" s="27" t="s">
        <v>80</v>
      </c>
      <c r="F38" s="12"/>
      <c r="G38" s="12"/>
      <c r="H38" s="12"/>
      <c r="I38" s="39">
        <f>0+Q38</f>
        <v>0</v>
      </c>
      <c r="O38">
        <f>0+R38</f>
        <v>0</v>
      </c>
      <c r="Q38">
        <f>0+I39+I43+I47+I51</f>
        <v>0</v>
      </c>
      <c r="R38">
        <f>0+O39+O43+O47+O51</f>
        <v>0</v>
      </c>
    </row>
    <row r="39" spans="1:18" x14ac:dyDescent="0.2">
      <c r="A39" s="25" t="s">
        <v>44</v>
      </c>
      <c r="B39" s="29" t="s">
        <v>204</v>
      </c>
      <c r="C39" s="29" t="s">
        <v>205</v>
      </c>
      <c r="D39" s="25" t="s">
        <v>46</v>
      </c>
      <c r="E39" s="30" t="s">
        <v>206</v>
      </c>
      <c r="F39" s="31" t="s">
        <v>77</v>
      </c>
      <c r="G39" s="32">
        <v>1.92</v>
      </c>
      <c r="H39" s="33">
        <v>0</v>
      </c>
      <c r="I39" s="33">
        <f>ROUND(ROUND(H39,2)*ROUND(G39,3),2)</f>
        <v>0</v>
      </c>
      <c r="O39">
        <f>(I39*21)/100</f>
        <v>0</v>
      </c>
      <c r="P39" t="s">
        <v>22</v>
      </c>
    </row>
    <row r="40" spans="1:18" x14ac:dyDescent="0.2">
      <c r="A40" s="34" t="s">
        <v>49</v>
      </c>
      <c r="E40" s="35" t="s">
        <v>46</v>
      </c>
    </row>
    <row r="41" spans="1:18" x14ac:dyDescent="0.2">
      <c r="A41" s="36" t="s">
        <v>50</v>
      </c>
      <c r="E41" s="37" t="s">
        <v>207</v>
      </c>
    </row>
    <row r="42" spans="1:18" ht="51" x14ac:dyDescent="0.2">
      <c r="A42" t="s">
        <v>52</v>
      </c>
      <c r="E42" s="35" t="s">
        <v>208</v>
      </c>
    </row>
    <row r="43" spans="1:18" x14ac:dyDescent="0.2">
      <c r="A43" s="25" t="s">
        <v>44</v>
      </c>
      <c r="B43" s="29" t="s">
        <v>32</v>
      </c>
      <c r="C43" s="29" t="s">
        <v>81</v>
      </c>
      <c r="D43" s="25" t="s">
        <v>46</v>
      </c>
      <c r="E43" s="30" t="s">
        <v>82</v>
      </c>
      <c r="F43" s="31" t="s">
        <v>83</v>
      </c>
      <c r="G43" s="32">
        <v>25.6</v>
      </c>
      <c r="H43" s="33">
        <v>0</v>
      </c>
      <c r="I43" s="33">
        <f>ROUND(ROUND(H43,2)*ROUND(G43,3),2)</f>
        <v>0</v>
      </c>
      <c r="O43">
        <f>(I43*21)/100</f>
        <v>0</v>
      </c>
      <c r="P43" t="s">
        <v>22</v>
      </c>
    </row>
    <row r="44" spans="1:18" x14ac:dyDescent="0.2">
      <c r="A44" s="34" t="s">
        <v>49</v>
      </c>
      <c r="E44" s="35" t="s">
        <v>46</v>
      </c>
    </row>
    <row r="45" spans="1:18" x14ac:dyDescent="0.2">
      <c r="A45" s="36" t="s">
        <v>50</v>
      </c>
      <c r="E45" s="37" t="s">
        <v>200</v>
      </c>
    </row>
    <row r="46" spans="1:18" ht="51" x14ac:dyDescent="0.2">
      <c r="A46" t="s">
        <v>52</v>
      </c>
      <c r="E46" s="35" t="s">
        <v>209</v>
      </c>
    </row>
    <row r="47" spans="1:18" x14ac:dyDescent="0.2">
      <c r="A47" s="25" t="s">
        <v>44</v>
      </c>
      <c r="B47" s="29" t="s">
        <v>41</v>
      </c>
      <c r="C47" s="29" t="s">
        <v>210</v>
      </c>
      <c r="D47" s="25" t="s">
        <v>46</v>
      </c>
      <c r="E47" s="30" t="s">
        <v>211</v>
      </c>
      <c r="F47" s="31" t="s">
        <v>77</v>
      </c>
      <c r="G47" s="32">
        <v>0.51200000000000001</v>
      </c>
      <c r="H47" s="33">
        <v>0</v>
      </c>
      <c r="I47" s="33">
        <f>ROUND(ROUND(H47,2)*ROUND(G47,3),2)</f>
        <v>0</v>
      </c>
      <c r="O47">
        <f>(I47*21)/100</f>
        <v>0</v>
      </c>
      <c r="P47" t="s">
        <v>22</v>
      </c>
    </row>
    <row r="48" spans="1:18" x14ac:dyDescent="0.2">
      <c r="A48" s="34" t="s">
        <v>49</v>
      </c>
      <c r="E48" s="35" t="s">
        <v>46</v>
      </c>
    </row>
    <row r="49" spans="1:18" x14ac:dyDescent="0.2">
      <c r="A49" s="36" t="s">
        <v>50</v>
      </c>
      <c r="E49" s="37" t="s">
        <v>212</v>
      </c>
    </row>
    <row r="50" spans="1:18" ht="140.25" x14ac:dyDescent="0.2">
      <c r="A50" t="s">
        <v>52</v>
      </c>
      <c r="E50" s="35" t="s">
        <v>88</v>
      </c>
    </row>
    <row r="51" spans="1:18" x14ac:dyDescent="0.2">
      <c r="A51" s="25" t="s">
        <v>44</v>
      </c>
      <c r="B51" s="29" t="s">
        <v>89</v>
      </c>
      <c r="C51" s="29" t="s">
        <v>213</v>
      </c>
      <c r="D51" s="25" t="s">
        <v>46</v>
      </c>
      <c r="E51" s="30" t="s">
        <v>214</v>
      </c>
      <c r="F51" s="31" t="s">
        <v>83</v>
      </c>
      <c r="G51" s="32">
        <v>0.64</v>
      </c>
      <c r="H51" s="33">
        <v>0</v>
      </c>
      <c r="I51" s="33">
        <f>ROUND(ROUND(H51,2)*ROUND(G51,3),2)</f>
        <v>0</v>
      </c>
      <c r="O51">
        <f>(I51*21)/100</f>
        <v>0</v>
      </c>
      <c r="P51" t="s">
        <v>22</v>
      </c>
    </row>
    <row r="52" spans="1:18" x14ac:dyDescent="0.2">
      <c r="A52" s="34" t="s">
        <v>49</v>
      </c>
      <c r="E52" s="35" t="s">
        <v>46</v>
      </c>
    </row>
    <row r="53" spans="1:18" x14ac:dyDescent="0.2">
      <c r="A53" s="36" t="s">
        <v>50</v>
      </c>
      <c r="E53" s="37" t="s">
        <v>215</v>
      </c>
    </row>
    <row r="54" spans="1:18" ht="140.25" x14ac:dyDescent="0.2">
      <c r="A54" t="s">
        <v>52</v>
      </c>
      <c r="E54" s="35" t="s">
        <v>88</v>
      </c>
    </row>
    <row r="55" spans="1:18" ht="12.75" customHeight="1" x14ac:dyDescent="0.2">
      <c r="A55" s="12" t="s">
        <v>42</v>
      </c>
      <c r="B55" s="12"/>
      <c r="C55" s="38" t="s">
        <v>74</v>
      </c>
      <c r="D55" s="12"/>
      <c r="E55" s="27" t="s">
        <v>148</v>
      </c>
      <c r="F55" s="12"/>
      <c r="G55" s="12"/>
      <c r="H55" s="12"/>
      <c r="I55" s="39">
        <f>0+Q55</f>
        <v>0</v>
      </c>
      <c r="O55">
        <f>0+R55</f>
        <v>0</v>
      </c>
      <c r="Q55">
        <f>0+I56</f>
        <v>0</v>
      </c>
      <c r="R55">
        <f>0+O56</f>
        <v>0</v>
      </c>
    </row>
    <row r="56" spans="1:18" x14ac:dyDescent="0.2">
      <c r="A56" s="25" t="s">
        <v>44</v>
      </c>
      <c r="B56" s="29" t="s">
        <v>102</v>
      </c>
      <c r="C56" s="29" t="s">
        <v>216</v>
      </c>
      <c r="D56" s="25" t="s">
        <v>46</v>
      </c>
      <c r="E56" s="30" t="s">
        <v>217</v>
      </c>
      <c r="F56" s="31" t="s">
        <v>96</v>
      </c>
      <c r="G56" s="32">
        <v>16</v>
      </c>
      <c r="H56" s="33">
        <v>0</v>
      </c>
      <c r="I56" s="33">
        <f>ROUND(ROUND(H56,2)*ROUND(G56,3),2)</f>
        <v>0</v>
      </c>
      <c r="O56">
        <f>(I56*21)/100</f>
        <v>0</v>
      </c>
      <c r="P56" t="s">
        <v>22</v>
      </c>
    </row>
    <row r="57" spans="1:18" x14ac:dyDescent="0.2">
      <c r="A57" s="34" t="s">
        <v>49</v>
      </c>
      <c r="E57" s="35" t="s">
        <v>46</v>
      </c>
    </row>
    <row r="58" spans="1:18" x14ac:dyDescent="0.2">
      <c r="A58" s="36" t="s">
        <v>50</v>
      </c>
      <c r="E58" s="37" t="s">
        <v>46</v>
      </c>
    </row>
    <row r="59" spans="1:18" ht="255" x14ac:dyDescent="0.2">
      <c r="A59" t="s">
        <v>52</v>
      </c>
      <c r="E59" s="35" t="s">
        <v>152</v>
      </c>
    </row>
    <row r="60" spans="1:18" ht="12.75" customHeight="1" x14ac:dyDescent="0.2">
      <c r="A60" s="12" t="s">
        <v>42</v>
      </c>
      <c r="B60" s="12"/>
      <c r="C60" s="38" t="s">
        <v>39</v>
      </c>
      <c r="D60" s="12"/>
      <c r="E60" s="27" t="s">
        <v>92</v>
      </c>
      <c r="F60" s="12"/>
      <c r="G60" s="12"/>
      <c r="H60" s="12"/>
      <c r="I60" s="39">
        <f>0+Q60</f>
        <v>0</v>
      </c>
      <c r="O60">
        <f>0+R60</f>
        <v>0</v>
      </c>
      <c r="Q60">
        <f>0+I61+I65+I69+I73</f>
        <v>0</v>
      </c>
      <c r="R60">
        <f>0+O61+O65+O69+O73</f>
        <v>0</v>
      </c>
    </row>
    <row r="61" spans="1:18" x14ac:dyDescent="0.2">
      <c r="A61" s="25" t="s">
        <v>44</v>
      </c>
      <c r="B61" s="29" t="s">
        <v>28</v>
      </c>
      <c r="C61" s="29" t="s">
        <v>94</v>
      </c>
      <c r="D61" s="25" t="s">
        <v>46</v>
      </c>
      <c r="E61" s="30" t="s">
        <v>95</v>
      </c>
      <c r="F61" s="31" t="s">
        <v>96</v>
      </c>
      <c r="G61" s="32">
        <v>17</v>
      </c>
      <c r="H61" s="33">
        <v>0</v>
      </c>
      <c r="I61" s="33">
        <f>ROUND(ROUND(H61,2)*ROUND(G61,3),2)</f>
        <v>0</v>
      </c>
      <c r="O61">
        <f>(I61*21)/100</f>
        <v>0</v>
      </c>
      <c r="P61" t="s">
        <v>22</v>
      </c>
    </row>
    <row r="62" spans="1:18" x14ac:dyDescent="0.2">
      <c r="A62" s="34" t="s">
        <v>49</v>
      </c>
      <c r="E62" s="35" t="s">
        <v>46</v>
      </c>
    </row>
    <row r="63" spans="1:18" x14ac:dyDescent="0.2">
      <c r="A63" s="36" t="s">
        <v>50</v>
      </c>
      <c r="E63" s="37" t="s">
        <v>46</v>
      </c>
    </row>
    <row r="64" spans="1:18" ht="25.5" x14ac:dyDescent="0.2">
      <c r="A64" t="s">
        <v>52</v>
      </c>
      <c r="E64" s="35" t="s">
        <v>97</v>
      </c>
    </row>
    <row r="65" spans="1:16" x14ac:dyDescent="0.2">
      <c r="A65" s="25" t="s">
        <v>44</v>
      </c>
      <c r="B65" s="29" t="s">
        <v>22</v>
      </c>
      <c r="C65" s="29" t="s">
        <v>99</v>
      </c>
      <c r="D65" s="25" t="s">
        <v>46</v>
      </c>
      <c r="E65" s="30" t="s">
        <v>100</v>
      </c>
      <c r="F65" s="31" t="s">
        <v>96</v>
      </c>
      <c r="G65" s="32">
        <v>17</v>
      </c>
      <c r="H65" s="33">
        <v>0</v>
      </c>
      <c r="I65" s="33">
        <f>ROUND(ROUND(H65,2)*ROUND(G65,3),2)</f>
        <v>0</v>
      </c>
      <c r="O65">
        <f>(I65*21)/100</f>
        <v>0</v>
      </c>
      <c r="P65" t="s">
        <v>22</v>
      </c>
    </row>
    <row r="66" spans="1:16" x14ac:dyDescent="0.2">
      <c r="A66" s="34" t="s">
        <v>49</v>
      </c>
      <c r="E66" s="35" t="s">
        <v>46</v>
      </c>
    </row>
    <row r="67" spans="1:16" x14ac:dyDescent="0.2">
      <c r="A67" s="36" t="s">
        <v>50</v>
      </c>
      <c r="E67" s="37" t="s">
        <v>46</v>
      </c>
    </row>
    <row r="68" spans="1:16" ht="38.25" x14ac:dyDescent="0.2">
      <c r="A68" t="s">
        <v>52</v>
      </c>
      <c r="E68" s="35" t="s">
        <v>177</v>
      </c>
    </row>
    <row r="69" spans="1:16" x14ac:dyDescent="0.2">
      <c r="A69" s="25" t="s">
        <v>44</v>
      </c>
      <c r="B69" s="29" t="s">
        <v>93</v>
      </c>
      <c r="C69" s="29" t="s">
        <v>103</v>
      </c>
      <c r="D69" s="25" t="s">
        <v>46</v>
      </c>
      <c r="E69" s="30" t="s">
        <v>104</v>
      </c>
      <c r="F69" s="31" t="s">
        <v>83</v>
      </c>
      <c r="G69" s="32">
        <v>36</v>
      </c>
      <c r="H69" s="33">
        <v>0</v>
      </c>
      <c r="I69" s="33">
        <f>ROUND(ROUND(H69,2)*ROUND(G69,3),2)</f>
        <v>0</v>
      </c>
      <c r="O69">
        <f>(I69*21)/100</f>
        <v>0</v>
      </c>
      <c r="P69" t="s">
        <v>22</v>
      </c>
    </row>
    <row r="70" spans="1:16" x14ac:dyDescent="0.2">
      <c r="A70" s="34" t="s">
        <v>49</v>
      </c>
      <c r="E70" s="35" t="s">
        <v>46</v>
      </c>
    </row>
    <row r="71" spans="1:16" x14ac:dyDescent="0.2">
      <c r="A71" s="36" t="s">
        <v>50</v>
      </c>
      <c r="E71" s="37" t="s">
        <v>218</v>
      </c>
    </row>
    <row r="72" spans="1:16" ht="25.5" x14ac:dyDescent="0.2">
      <c r="A72" t="s">
        <v>52</v>
      </c>
      <c r="E72" s="35" t="s">
        <v>105</v>
      </c>
    </row>
    <row r="73" spans="1:16" x14ac:dyDescent="0.2">
      <c r="A73" s="25" t="s">
        <v>44</v>
      </c>
      <c r="B73" s="29" t="s">
        <v>186</v>
      </c>
      <c r="C73" s="29" t="s">
        <v>219</v>
      </c>
      <c r="D73" s="25" t="s">
        <v>46</v>
      </c>
      <c r="E73" s="30" t="s">
        <v>220</v>
      </c>
      <c r="F73" s="31" t="s">
        <v>56</v>
      </c>
      <c r="G73" s="32">
        <v>1</v>
      </c>
      <c r="H73" s="33">
        <v>0</v>
      </c>
      <c r="I73" s="33">
        <f>ROUND(ROUND(H73,2)*ROUND(G73,3),2)</f>
        <v>0</v>
      </c>
      <c r="O73">
        <f>(I73*21)/100</f>
        <v>0</v>
      </c>
      <c r="P73" t="s">
        <v>22</v>
      </c>
    </row>
    <row r="74" spans="1:16" x14ac:dyDescent="0.2">
      <c r="A74" s="34" t="s">
        <v>49</v>
      </c>
      <c r="E74" s="35" t="s">
        <v>221</v>
      </c>
    </row>
    <row r="75" spans="1:16" x14ac:dyDescent="0.2">
      <c r="A75" s="36" t="s">
        <v>50</v>
      </c>
      <c r="E75" s="37" t="s">
        <v>190</v>
      </c>
    </row>
    <row r="76" spans="1:16" ht="89.25" x14ac:dyDescent="0.2">
      <c r="A76" t="s">
        <v>52</v>
      </c>
      <c r="E76" s="35" t="s">
        <v>191</v>
      </c>
    </row>
  </sheetData>
  <mergeCells count="10">
    <mergeCell ref="E5:E6"/>
    <mergeCell ref="F5:F6"/>
    <mergeCell ref="G5:G6"/>
    <mergeCell ref="H5:I5"/>
    <mergeCell ref="C3:D3"/>
    <mergeCell ref="C4:D4"/>
    <mergeCell ref="A5:A6"/>
    <mergeCell ref="B5:B6"/>
    <mergeCell ref="C5:C6"/>
    <mergeCell ref="D5:D6"/>
  </mergeCells>
  <pageMargins left="0.75" right="0.75" top="1" bottom="1" header="0.5" footer="0.5"/>
  <pageSetup paperSize="9" scale="52" fitToHeight="0" orientation="portrait" horizontalDpi="300" verticalDpi="300" r:id="rId1"/>
  <headerFooter>
    <oddFooter>&amp;C&amp;1#&amp;"Arial"&amp;8&amp;KA6A6A6restricted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Rekapitulace</vt:lpstr>
      <vt:lpstr>SO 101.1</vt:lpstr>
      <vt:lpstr>SO 101.2_SO 101.2</vt:lpstr>
      <vt:lpstr>SO 101.2_SO 300</vt:lpstr>
      <vt:lpstr>SO 101.3</vt:lpstr>
      <vt:lpstr>SO 300.1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Jan Hajek</cp:lastModifiedBy>
  <dcterms:modified xsi:type="dcterms:W3CDTF">2021-08-31T10:50:56Z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d034ca-24b7-43db-aeb7-3325b59f2302_Enabled">
    <vt:lpwstr>true</vt:lpwstr>
  </property>
  <property fmtid="{D5CDD505-2E9C-101B-9397-08002B2CF9AE}" pid="3" name="MSIP_Label_ded034ca-24b7-43db-aeb7-3325b59f2302_SetDate">
    <vt:lpwstr>2021-08-31T10:50:56Z</vt:lpwstr>
  </property>
  <property fmtid="{D5CDD505-2E9C-101B-9397-08002B2CF9AE}" pid="4" name="MSIP_Label_ded034ca-24b7-43db-aeb7-3325b59f2302_Method">
    <vt:lpwstr>Standard</vt:lpwstr>
  </property>
  <property fmtid="{D5CDD505-2E9C-101B-9397-08002B2CF9AE}" pid="5" name="MSIP_Label_ded034ca-24b7-43db-aeb7-3325b59f2302_Name">
    <vt:lpwstr>Restricted</vt:lpwstr>
  </property>
  <property fmtid="{D5CDD505-2E9C-101B-9397-08002B2CF9AE}" pid="6" name="MSIP_Label_ded034ca-24b7-43db-aeb7-3325b59f2302_SiteId">
    <vt:lpwstr>bb2da9be-ab20-443b-a93e-baf7506f7433</vt:lpwstr>
  </property>
  <property fmtid="{D5CDD505-2E9C-101B-9397-08002B2CF9AE}" pid="7" name="MSIP_Label_ded034ca-24b7-43db-aeb7-3325b59f2302_ActionId">
    <vt:lpwstr>15d0ceb7-922b-408c-9d14-d2d44c36053e</vt:lpwstr>
  </property>
  <property fmtid="{D5CDD505-2E9C-101B-9397-08002B2CF9AE}" pid="8" name="MSIP_Label_ded034ca-24b7-43db-aeb7-3325b59f2302_ContentBits">
    <vt:lpwstr>2</vt:lpwstr>
  </property>
</Properties>
</file>