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3lstudio.sharepoint.com/W005___DOTACE/005_DOTACE_AKCE_251_300/279_Nová Telib - chodníky - Středočeský kraj/02_Zadávací řízení/Podklady/VV_20180423/"/>
    </mc:Choice>
  </mc:AlternateContent>
  <xr:revisionPtr revIDLastSave="17" documentId="11_2DACDAF82BBF021E6BBF3FC48D7CE1C3CBFA9342" xr6:coauthVersionLast="32" xr6:coauthVersionMax="32" xr10:uidLastSave="{2F6ED8E1-D2E8-46FC-B622-BAD237BDBB0E}"/>
  <bookViews>
    <workbookView xWindow="0" yWindow="0" windowWidth="28800" windowHeight="11340" xr2:uid="{00000000-000D-0000-FFFF-FFFF00000000}"/>
  </bookViews>
  <sheets>
    <sheet name="Chodnik Nova Telib" sheetId="1" r:id="rId1"/>
  </sheets>
  <calcPr calcId="179017"/>
</workbook>
</file>

<file path=xl/calcChain.xml><?xml version="1.0" encoding="utf-8"?>
<calcChain xmlns="http://schemas.openxmlformats.org/spreadsheetml/2006/main">
  <c r="H29" i="1" l="1"/>
  <c r="N29" i="1" s="1"/>
  <c r="J29" i="1"/>
  <c r="L29" i="1"/>
  <c r="H30" i="1"/>
  <c r="N30" i="1" s="1"/>
  <c r="O30" i="1" s="1"/>
  <c r="J30" i="1"/>
  <c r="L30" i="1"/>
  <c r="H31" i="1"/>
  <c r="N31" i="1" s="1"/>
  <c r="O31" i="1" s="1"/>
  <c r="J31" i="1"/>
  <c r="L31" i="1"/>
  <c r="H39" i="1"/>
  <c r="N39" i="1" s="1"/>
  <c r="O39" i="1" s="1"/>
  <c r="F23" i="1"/>
  <c r="F20" i="1"/>
  <c r="F11" i="1"/>
  <c r="O29" i="1" l="1"/>
  <c r="J39" i="1"/>
  <c r="L39" i="1"/>
  <c r="F28" i="1"/>
  <c r="F27" i="1"/>
  <c r="H21" i="1"/>
  <c r="N21" i="1" s="1"/>
  <c r="O21" i="1" s="1"/>
  <c r="F22" i="1"/>
  <c r="F18" i="1"/>
  <c r="F17" i="1"/>
  <c r="F12" i="1"/>
  <c r="F13" i="1"/>
  <c r="L22" i="1" l="1"/>
  <c r="J22" i="1"/>
  <c r="H22" i="1"/>
  <c r="N22" i="1" s="1"/>
  <c r="O22" i="1" s="1"/>
  <c r="F38" i="1"/>
  <c r="H38" i="1" s="1"/>
  <c r="N38" i="1" s="1"/>
  <c r="O38" i="1" s="1"/>
  <c r="L21" i="1"/>
  <c r="J21" i="1"/>
  <c r="H11" i="1"/>
  <c r="N11" i="1" s="1"/>
  <c r="J11" i="1"/>
  <c r="L11" i="1"/>
  <c r="H12" i="1"/>
  <c r="N12" i="1" s="1"/>
  <c r="O12" i="1" s="1"/>
  <c r="J12" i="1"/>
  <c r="L12" i="1"/>
  <c r="H13" i="1"/>
  <c r="N13" i="1" s="1"/>
  <c r="O13" i="1" s="1"/>
  <c r="J13" i="1"/>
  <c r="L13" i="1"/>
  <c r="H14" i="1"/>
  <c r="N14" i="1" s="1"/>
  <c r="O14" i="1" s="1"/>
  <c r="J14" i="1"/>
  <c r="L14" i="1"/>
  <c r="H16" i="1"/>
  <c r="J16" i="1"/>
  <c r="L16" i="1"/>
  <c r="H17" i="1"/>
  <c r="N17" i="1" s="1"/>
  <c r="O17" i="1" s="1"/>
  <c r="J17" i="1"/>
  <c r="L17" i="1"/>
  <c r="H18" i="1"/>
  <c r="N18" i="1" s="1"/>
  <c r="O18" i="1" s="1"/>
  <c r="J18" i="1"/>
  <c r="L18" i="1"/>
  <c r="H20" i="1"/>
  <c r="H19" i="1" s="1"/>
  <c r="J20" i="1"/>
  <c r="L20" i="1"/>
  <c r="H23" i="1"/>
  <c r="N23" i="1" s="1"/>
  <c r="O23" i="1" s="1"/>
  <c r="J23" i="1"/>
  <c r="L23" i="1"/>
  <c r="H25" i="1"/>
  <c r="J25" i="1"/>
  <c r="L25" i="1"/>
  <c r="H26" i="1"/>
  <c r="N26" i="1" s="1"/>
  <c r="O26" i="1" s="1"/>
  <c r="J26" i="1"/>
  <c r="L26" i="1"/>
  <c r="H27" i="1"/>
  <c r="N27" i="1" s="1"/>
  <c r="O27" i="1" s="1"/>
  <c r="J27" i="1"/>
  <c r="L27" i="1"/>
  <c r="H28" i="1"/>
  <c r="N28" i="1" s="1"/>
  <c r="O28" i="1" s="1"/>
  <c r="J28" i="1"/>
  <c r="L28" i="1"/>
  <c r="H32" i="1"/>
  <c r="N32" i="1" s="1"/>
  <c r="O32" i="1" s="1"/>
  <c r="J32" i="1"/>
  <c r="L32" i="1"/>
  <c r="H34" i="1"/>
  <c r="N34" i="1" s="1"/>
  <c r="J34" i="1"/>
  <c r="J33" i="1" s="1"/>
  <c r="L34" i="1"/>
  <c r="L33" i="1" s="1"/>
  <c r="H36" i="1"/>
  <c r="N36" i="1" s="1"/>
  <c r="O36" i="1" s="1"/>
  <c r="J36" i="1"/>
  <c r="L36" i="1"/>
  <c r="H37" i="1"/>
  <c r="N37" i="1" s="1"/>
  <c r="O37" i="1" s="1"/>
  <c r="J37" i="1"/>
  <c r="L37" i="1"/>
  <c r="L38" i="1"/>
  <c r="O34" i="1" l="1"/>
  <c r="J38" i="1"/>
  <c r="N25" i="1"/>
  <c r="O25" i="1" s="1"/>
  <c r="H24" i="1"/>
  <c r="N20" i="1"/>
  <c r="O20" i="1" s="1"/>
  <c r="N16" i="1"/>
  <c r="O16" i="1" s="1"/>
  <c r="H15" i="1"/>
  <c r="N15" i="1" s="1"/>
  <c r="O15" i="1" s="1"/>
  <c r="L35" i="1"/>
  <c r="O11" i="1"/>
  <c r="H33" i="1"/>
  <c r="L24" i="1"/>
  <c r="J19" i="1"/>
  <c r="L15" i="1"/>
  <c r="L10" i="1"/>
  <c r="H10" i="1"/>
  <c r="J35" i="1"/>
  <c r="J24" i="1"/>
  <c r="L19" i="1"/>
  <c r="J15" i="1"/>
  <c r="J10" i="1"/>
  <c r="H35" i="1"/>
  <c r="L9" i="1" l="1"/>
  <c r="N9" i="1"/>
  <c r="O9" i="1"/>
  <c r="J9" i="1"/>
  <c r="H9" i="1"/>
</calcChain>
</file>

<file path=xl/sharedStrings.xml><?xml version="1.0" encoding="utf-8"?>
<sst xmlns="http://schemas.openxmlformats.org/spreadsheetml/2006/main" count="130" uniqueCount="92">
  <si>
    <t>Popis</t>
  </si>
  <si>
    <t>MJ</t>
  </si>
  <si>
    <t>Jedn. hmotn.</t>
  </si>
  <si>
    <t>Hmotn.</t>
  </si>
  <si>
    <t>Jedn. suť</t>
  </si>
  <si>
    <t>Suť</t>
  </si>
  <si>
    <t>DPH</t>
  </si>
  <si>
    <t>Cena DPH</t>
  </si>
  <si>
    <t>Cena s DPH</t>
  </si>
  <si>
    <t>001: Zemní práce</t>
  </si>
  <si>
    <t>132201202/00</t>
  </si>
  <si>
    <t>SP</t>
  </si>
  <si>
    <t>Hloubení rýh š do 2000 mm v hornině tř. 3 objemu do 1000 m3</t>
  </si>
  <si>
    <t>m3</t>
  </si>
  <si>
    <t>162601102/00</t>
  </si>
  <si>
    <t>Vodorovné přemístění do 5000 m výkopku z horniny tř. 1 až 4</t>
  </si>
  <si>
    <t>167101101/00</t>
  </si>
  <si>
    <t>Nakládání výkopku z hornin tř. 1 až 4 do 100 m3</t>
  </si>
  <si>
    <t>m2</t>
  </si>
  <si>
    <t>004: Vodorovné konstrukce</t>
  </si>
  <si>
    <t>564851111/00</t>
  </si>
  <si>
    <t>Podklad ze štěrkodrtě ŠD tl 150 mm</t>
  </si>
  <si>
    <t>451571311/00</t>
  </si>
  <si>
    <t>Lože pod dlažby z kameniva těženého drobného vrstva tl do 100 mm</t>
  </si>
  <si>
    <t>H</t>
  </si>
  <si>
    <t>Text jut Arabeva 200g/m2 š200cm</t>
  </si>
  <si>
    <t>m</t>
  </si>
  <si>
    <t>005: Komunikace</t>
  </si>
  <si>
    <t>009: Ostatní konstrukce a práce</t>
  </si>
  <si>
    <t>916563111/00</t>
  </si>
  <si>
    <t>Osazení silničního obrubníku betonového ležatého s boční opěrou do lože z betonu prostého</t>
  </si>
  <si>
    <t>917862111/00</t>
  </si>
  <si>
    <t>Osazení chodníkového obrubníku betonového stojatého s boční opěrou do lože z betonu prostého</t>
  </si>
  <si>
    <t>kus</t>
  </si>
  <si>
    <t>Obrub sil ABO100/15/25 II LV šedý</t>
  </si>
  <si>
    <t>X991</t>
  </si>
  <si>
    <t>099: Přesun hmot HSV</t>
  </si>
  <si>
    <t>998223011/00</t>
  </si>
  <si>
    <t>Přesun hmot pro pozemní komunikace s krytem dlážděným</t>
  </si>
  <si>
    <t>t</t>
  </si>
  <si>
    <t>VRN: Vedlejší rozpočtové náklady</t>
  </si>
  <si>
    <t>X1034</t>
  </si>
  <si>
    <t>ON</t>
  </si>
  <si>
    <t>Vytýčení inženýrských sítí</t>
  </si>
  <si>
    <t>soubor</t>
  </si>
  <si>
    <t>X1035</t>
  </si>
  <si>
    <t>Geodetické zaměření skutečného stavu</t>
  </si>
  <si>
    <t>X1036</t>
  </si>
  <si>
    <t>Poplatek za skládku</t>
  </si>
  <si>
    <t>ZADÁNÍ S VÝKAZEM VÝMĚR</t>
  </si>
  <si>
    <t xml:space="preserve">JKSO:   </t>
  </si>
  <si>
    <t>P.Č.</t>
  </si>
  <si>
    <t>KCN</t>
  </si>
  <si>
    <t>Kód položky</t>
  </si>
  <si>
    <t>Množství celkem</t>
  </si>
  <si>
    <t>Jednotková cena zadání</t>
  </si>
  <si>
    <t>Celková cena zadání</t>
  </si>
  <si>
    <t>1</t>
  </si>
  <si>
    <t>2</t>
  </si>
  <si>
    <t>3</t>
  </si>
  <si>
    <t>4</t>
  </si>
  <si>
    <t>5</t>
  </si>
  <si>
    <t>6</t>
  </si>
  <si>
    <t>7</t>
  </si>
  <si>
    <t>8</t>
  </si>
  <si>
    <t>Datum:</t>
  </si>
  <si>
    <t xml:space="preserve">Stavba:   </t>
  </si>
  <si>
    <t xml:space="preserve">Objekt: </t>
  </si>
  <si>
    <t>Celková cena</t>
  </si>
  <si>
    <t>596211112/00</t>
  </si>
  <si>
    <t>Kladení zámkové dlažby komunikací pro pěší tl 60 mm skupiny A pl do 300 m2</t>
  </si>
  <si>
    <t>Kladení zámkové dlažby komunikací pro pěší tl 80 mm skupiny A pl do 300 m2</t>
  </si>
  <si>
    <t>596211114/00</t>
  </si>
  <si>
    <t>XXX</t>
  </si>
  <si>
    <t>Chodník - I.etapa - rekonstrukce</t>
  </si>
  <si>
    <t>Výstavba chodníku v obci Nová Telib, I. A II.etapa</t>
  </si>
  <si>
    <t>demontáž stávajícího chodníku včetně odvozu na meziskládku</t>
  </si>
  <si>
    <t>žulové kostky 150x150</t>
  </si>
  <si>
    <t>X1037</t>
  </si>
  <si>
    <t>Dopravní značení + zábrany</t>
  </si>
  <si>
    <t>den</t>
  </si>
  <si>
    <t>X988</t>
  </si>
  <si>
    <t>X989</t>
  </si>
  <si>
    <t>X990</t>
  </si>
  <si>
    <t>Vypracoval:</t>
  </si>
  <si>
    <t>Kulík Vlastimil</t>
  </si>
  <si>
    <t>Dlaž zám 20x10x6</t>
  </si>
  <si>
    <t>Dlaž zám 20x10x8</t>
  </si>
  <si>
    <t>Obrubník 100x5x20</t>
  </si>
  <si>
    <t>Obrub sil přechodový levý</t>
  </si>
  <si>
    <t>Obrub sil přechodový pravý</t>
  </si>
  <si>
    <t>Obrub sil nájezdový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</si>
</sst>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5]d\.\ mmmm\ yyyy;@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 CE"/>
      <charset val="238"/>
    </font>
    <font>
      <sz val="8"/>
      <name val="Arial CE"/>
      <charset val="238"/>
    </font>
    <font>
      <sz val="7"/>
      <name val="Arial CE"/>
      <charset val="238"/>
    </font>
    <font>
      <sz val="7"/>
      <name val="MS Sans Serif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4"/>
      <color theme="1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left" vertical="justify" wrapText="1"/>
    </xf>
    <xf numFmtId="4" fontId="0" fillId="0" borderId="0" xfId="0" applyNumberForma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3" fillId="33" borderId="10" xfId="0" applyFont="1" applyFill="1" applyBorder="1" applyAlignment="1" applyProtection="1">
      <alignment horizontal="center" vertical="center" wrapText="1"/>
    </xf>
    <xf numFmtId="0" fontId="25" fillId="33" borderId="10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/>
    <xf numFmtId="0" fontId="20" fillId="0" borderId="11" xfId="0" applyFont="1" applyBorder="1"/>
    <xf numFmtId="0" fontId="20" fillId="0" borderId="11" xfId="0" applyFont="1" applyBorder="1" applyAlignment="1">
      <alignment horizontal="left" vertical="justify" wrapText="1"/>
    </xf>
    <xf numFmtId="4" fontId="20" fillId="0" borderId="11" xfId="0" applyNumberFormat="1" applyFont="1" applyBorder="1"/>
    <xf numFmtId="0" fontId="0" fillId="0" borderId="11" xfId="0" applyBorder="1"/>
    <xf numFmtId="0" fontId="0" fillId="0" borderId="11" xfId="0" applyBorder="1" applyAlignment="1">
      <alignment horizontal="left" vertical="justify" wrapText="1"/>
    </xf>
    <xf numFmtId="4" fontId="0" fillId="0" borderId="11" xfId="0" applyNumberFormat="1" applyBorder="1"/>
    <xf numFmtId="0" fontId="23" fillId="0" borderId="13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horizontal="left" vertical="center" wrapText="1"/>
    </xf>
    <xf numFmtId="0" fontId="25" fillId="0" borderId="13" xfId="0" applyFont="1" applyFill="1" applyBorder="1" applyAlignment="1" applyProtection="1">
      <alignment horizontal="center" vertical="center" wrapText="1"/>
      <protection locked="0"/>
    </xf>
    <xf numFmtId="4" fontId="19" fillId="0" borderId="13" xfId="0" applyNumberFormat="1" applyFont="1" applyBorder="1"/>
    <xf numFmtId="0" fontId="23" fillId="33" borderId="12" xfId="0" applyFont="1" applyFill="1" applyBorder="1" applyAlignment="1" applyProtection="1">
      <alignment horizontal="center" vertical="center" wrapText="1"/>
    </xf>
    <xf numFmtId="0" fontId="25" fillId="33" borderId="12" xfId="0" applyFont="1" applyFill="1" applyBorder="1" applyAlignment="1" applyProtection="1">
      <alignment horizontal="center" vertical="center" wrapText="1"/>
      <protection locked="0"/>
    </xf>
    <xf numFmtId="0" fontId="22" fillId="34" borderId="14" xfId="0" applyFont="1" applyFill="1" applyBorder="1" applyAlignment="1" applyProtection="1">
      <alignment horizontal="left"/>
    </xf>
    <xf numFmtId="0" fontId="24" fillId="34" borderId="15" xfId="0" applyFont="1" applyFill="1" applyBorder="1" applyAlignment="1" applyProtection="1">
      <alignment horizontal="left"/>
    </xf>
    <xf numFmtId="0" fontId="0" fillId="34" borderId="15" xfId="0" applyFont="1" applyFill="1" applyBorder="1" applyAlignment="1" applyProtection="1">
      <alignment horizontal="left" vertical="top"/>
      <protection locked="0"/>
    </xf>
    <xf numFmtId="0" fontId="26" fillId="34" borderId="15" xfId="0" applyFont="1" applyFill="1" applyBorder="1" applyAlignment="1" applyProtection="1">
      <alignment horizontal="left"/>
    </xf>
    <xf numFmtId="165" fontId="26" fillId="34" borderId="15" xfId="0" applyNumberFormat="1" applyFont="1" applyFill="1" applyBorder="1" applyAlignment="1" applyProtection="1">
      <alignment horizontal="left"/>
    </xf>
    <xf numFmtId="4" fontId="0" fillId="34" borderId="15" xfId="0" applyNumberFormat="1" applyFill="1" applyBorder="1"/>
    <xf numFmtId="4" fontId="0" fillId="34" borderId="16" xfId="0" applyNumberFormat="1" applyFill="1" applyBorder="1"/>
    <xf numFmtId="0" fontId="28" fillId="34" borderId="17" xfId="0" applyFont="1" applyFill="1" applyBorder="1" applyAlignment="1" applyProtection="1">
      <alignment horizontal="left"/>
    </xf>
    <xf numFmtId="0" fontId="29" fillId="34" borderId="0" xfId="0" applyFont="1" applyFill="1" applyBorder="1" applyAlignment="1" applyProtection="1">
      <alignment horizontal="left"/>
    </xf>
    <xf numFmtId="0" fontId="30" fillId="34" borderId="0" xfId="0" applyFont="1" applyFill="1" applyBorder="1" applyAlignment="1" applyProtection="1">
      <alignment horizontal="left" vertical="top"/>
      <protection locked="0"/>
    </xf>
    <xf numFmtId="4" fontId="30" fillId="34" borderId="0" xfId="0" applyNumberFormat="1" applyFont="1" applyFill="1" applyBorder="1"/>
    <xf numFmtId="4" fontId="30" fillId="34" borderId="18" xfId="0" applyNumberFormat="1" applyFont="1" applyFill="1" applyBorder="1"/>
    <xf numFmtId="0" fontId="27" fillId="34" borderId="17" xfId="0" applyFont="1" applyFill="1" applyBorder="1" applyAlignment="1" applyProtection="1">
      <alignment horizontal="left"/>
    </xf>
    <xf numFmtId="0" fontId="26" fillId="34" borderId="0" xfId="0" applyFont="1" applyFill="1" applyBorder="1" applyAlignment="1" applyProtection="1">
      <alignment horizontal="left"/>
    </xf>
    <xf numFmtId="0" fontId="21" fillId="34" borderId="0" xfId="0" applyFont="1" applyFill="1" applyBorder="1" applyAlignment="1" applyProtection="1">
      <alignment horizontal="left" vertical="top"/>
      <protection locked="0"/>
    </xf>
    <xf numFmtId="4" fontId="21" fillId="34" borderId="0" xfId="0" applyNumberFormat="1" applyFont="1" applyFill="1" applyBorder="1"/>
    <xf numFmtId="4" fontId="21" fillId="34" borderId="18" xfId="0" applyNumberFormat="1" applyFont="1" applyFill="1" applyBorder="1"/>
    <xf numFmtId="0" fontId="27" fillId="34" borderId="0" xfId="0" applyFont="1" applyFill="1" applyBorder="1" applyAlignment="1" applyProtection="1">
      <alignment horizontal="left"/>
    </xf>
    <xf numFmtId="0" fontId="23" fillId="34" borderId="17" xfId="0" applyFont="1" applyFill="1" applyBorder="1" applyAlignment="1" applyProtection="1">
      <alignment horizontal="left"/>
    </xf>
    <xf numFmtId="0" fontId="23" fillId="34" borderId="0" xfId="0" applyFont="1" applyFill="1" applyBorder="1" applyAlignment="1" applyProtection="1">
      <alignment horizontal="left"/>
    </xf>
    <xf numFmtId="0" fontId="0" fillId="34" borderId="0" xfId="0" applyFont="1" applyFill="1" applyBorder="1" applyAlignment="1" applyProtection="1">
      <alignment horizontal="left" vertical="top"/>
      <protection locked="0"/>
    </xf>
    <xf numFmtId="0" fontId="24" fillId="34" borderId="0" xfId="0" applyFont="1" applyFill="1" applyBorder="1" applyAlignment="1" applyProtection="1">
      <alignment horizontal="left"/>
    </xf>
    <xf numFmtId="164" fontId="23" fillId="34" borderId="0" xfId="0" applyNumberFormat="1" applyFont="1" applyFill="1" applyBorder="1" applyAlignment="1" applyProtection="1">
      <alignment horizontal="left"/>
    </xf>
    <xf numFmtId="4" fontId="0" fillId="34" borderId="0" xfId="0" applyNumberFormat="1" applyFill="1" applyBorder="1"/>
    <xf numFmtId="4" fontId="0" fillId="34" borderId="18" xfId="0" applyNumberFormat="1" applyFill="1" applyBorder="1"/>
    <xf numFmtId="0" fontId="24" fillId="34" borderId="19" xfId="0" applyFont="1" applyFill="1" applyBorder="1" applyAlignment="1" applyProtection="1">
      <alignment horizontal="left"/>
    </xf>
    <xf numFmtId="0" fontId="24" fillId="34" borderId="20" xfId="0" applyFont="1" applyFill="1" applyBorder="1" applyAlignment="1" applyProtection="1">
      <alignment horizontal="left"/>
    </xf>
    <xf numFmtId="0" fontId="0" fillId="34" borderId="20" xfId="0" applyFont="1" applyFill="1" applyBorder="1" applyAlignment="1" applyProtection="1">
      <alignment horizontal="left" vertical="top"/>
      <protection locked="0"/>
    </xf>
    <xf numFmtId="4" fontId="0" fillId="34" borderId="20" xfId="0" applyNumberFormat="1" applyFill="1" applyBorder="1"/>
    <xf numFmtId="4" fontId="0" fillId="34" borderId="21" xfId="0" applyNumberFormat="1" applyFill="1" applyBorder="1"/>
    <xf numFmtId="4" fontId="18" fillId="0" borderId="13" xfId="0" applyNumberFormat="1" applyFont="1" applyBorder="1"/>
    <xf numFmtId="4" fontId="0" fillId="35" borderId="11" xfId="0" applyNumberFormat="1" applyFill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topLeftCell="B1" workbookViewId="0">
      <selection activeCell="G28" sqref="G28"/>
    </sheetView>
  </sheetViews>
  <sheetFormatPr defaultRowHeight="15" x14ac:dyDescent="0.25"/>
  <cols>
    <col min="1" max="1" width="12.42578125" customWidth="1"/>
    <col min="2" max="2" width="13" customWidth="1"/>
    <col min="4" max="4" width="57.28515625" style="1" customWidth="1"/>
    <col min="5" max="5" width="7.140625" bestFit="1" customWidth="1"/>
    <col min="6" max="6" width="15" style="2" bestFit="1" customWidth="1"/>
    <col min="7" max="7" width="9.28515625" style="2" bestFit="1" customWidth="1"/>
    <col min="8" max="8" width="16.140625" style="2" bestFit="1" customWidth="1"/>
    <col min="9" max="9" width="12.5703125" style="2" bestFit="1" customWidth="1"/>
    <col min="10" max="10" width="9.42578125" style="2" bestFit="1" customWidth="1"/>
    <col min="11" max="11" width="9.140625" style="2"/>
    <col min="12" max="12" width="9.42578125" style="2" bestFit="1" customWidth="1"/>
    <col min="13" max="13" width="9.28515625" style="2" bestFit="1" customWidth="1"/>
    <col min="14" max="14" width="14.140625" style="2" bestFit="1" customWidth="1"/>
    <col min="15" max="15" width="16.140625" style="2" bestFit="1" customWidth="1"/>
  </cols>
  <sheetData>
    <row r="1" spans="1:15" ht="18" x14ac:dyDescent="0.25">
      <c r="A1" s="21" t="s">
        <v>49</v>
      </c>
      <c r="B1" s="22"/>
      <c r="C1" s="22"/>
      <c r="D1" s="22"/>
      <c r="E1" s="22"/>
      <c r="F1" s="23"/>
      <c r="G1" s="24" t="s">
        <v>65</v>
      </c>
      <c r="H1" s="25">
        <v>43194</v>
      </c>
      <c r="I1" s="26"/>
      <c r="J1" s="26"/>
      <c r="K1" s="26"/>
      <c r="L1" s="26"/>
      <c r="M1" s="26"/>
      <c r="N1" s="26"/>
      <c r="O1" s="27"/>
    </row>
    <row r="2" spans="1:15" s="8" customFormat="1" ht="18.75" x14ac:dyDescent="0.3">
      <c r="A2" s="28" t="s">
        <v>66</v>
      </c>
      <c r="B2" s="29" t="s">
        <v>75</v>
      </c>
      <c r="C2" s="29"/>
      <c r="D2" s="29"/>
      <c r="E2" s="29"/>
      <c r="F2" s="30"/>
      <c r="G2" s="29"/>
      <c r="H2" s="29"/>
      <c r="I2" s="31"/>
      <c r="J2" s="31"/>
      <c r="K2" s="31"/>
      <c r="L2" s="31"/>
      <c r="M2" s="31"/>
      <c r="N2" s="31"/>
      <c r="O2" s="32"/>
    </row>
    <row r="3" spans="1:15" s="5" customFormat="1" ht="15.75" x14ac:dyDescent="0.25">
      <c r="A3" s="33" t="s">
        <v>67</v>
      </c>
      <c r="B3" s="34" t="s">
        <v>74</v>
      </c>
      <c r="C3" s="34"/>
      <c r="D3" s="34"/>
      <c r="E3" s="34"/>
      <c r="F3" s="35"/>
      <c r="G3" s="34"/>
      <c r="H3" s="34"/>
      <c r="I3" s="36"/>
      <c r="J3" s="36"/>
      <c r="K3" s="36"/>
      <c r="L3" s="36"/>
      <c r="M3" s="36"/>
      <c r="N3" s="36"/>
      <c r="O3" s="37"/>
    </row>
    <row r="4" spans="1:15" s="5" customFormat="1" ht="15.75" x14ac:dyDescent="0.25">
      <c r="A4" s="33"/>
      <c r="B4" s="34"/>
      <c r="C4" s="38"/>
      <c r="D4" s="34"/>
      <c r="E4" s="34"/>
      <c r="F4" s="35"/>
      <c r="G4" s="34"/>
      <c r="H4" s="34"/>
      <c r="I4" s="36"/>
      <c r="J4" s="36"/>
      <c r="K4" s="36"/>
      <c r="L4" s="36"/>
      <c r="M4" s="36"/>
      <c r="N4" s="36"/>
      <c r="O4" s="37"/>
    </row>
    <row r="5" spans="1:15" x14ac:dyDescent="0.25">
      <c r="A5" s="39" t="s">
        <v>50</v>
      </c>
      <c r="B5" s="40"/>
      <c r="C5" s="40"/>
      <c r="D5" s="40"/>
      <c r="E5" s="40"/>
      <c r="F5" s="41"/>
      <c r="G5" s="42"/>
      <c r="H5" s="43"/>
      <c r="I5" s="44"/>
      <c r="J5" s="44"/>
      <c r="K5" s="44"/>
      <c r="L5" s="44"/>
      <c r="M5" s="44"/>
      <c r="N5" s="44"/>
      <c r="O5" s="45"/>
    </row>
    <row r="6" spans="1:15" ht="15.75" thickBot="1" x14ac:dyDescent="0.3">
      <c r="A6" s="46" t="s">
        <v>84</v>
      </c>
      <c r="B6" s="47" t="s">
        <v>85</v>
      </c>
      <c r="C6" s="47"/>
      <c r="D6" s="47"/>
      <c r="E6" s="47"/>
      <c r="F6" s="48"/>
      <c r="G6" s="47"/>
      <c r="H6" s="47"/>
      <c r="I6" s="49"/>
      <c r="J6" s="49"/>
      <c r="K6" s="49"/>
      <c r="L6" s="49"/>
      <c r="M6" s="49"/>
      <c r="N6" s="49"/>
      <c r="O6" s="50"/>
    </row>
    <row r="7" spans="1:15" ht="34.5" thickBot="1" x14ac:dyDescent="0.3">
      <c r="A7" s="6" t="s">
        <v>51</v>
      </c>
      <c r="B7" s="6" t="s">
        <v>52</v>
      </c>
      <c r="C7" s="6" t="s">
        <v>53</v>
      </c>
      <c r="D7" s="6" t="s">
        <v>0</v>
      </c>
      <c r="E7" s="6" t="s">
        <v>1</v>
      </c>
      <c r="F7" s="7" t="s">
        <v>54</v>
      </c>
      <c r="G7" s="6" t="s">
        <v>55</v>
      </c>
      <c r="H7" s="6" t="s">
        <v>56</v>
      </c>
      <c r="I7" s="6" t="s">
        <v>2</v>
      </c>
      <c r="J7" s="6" t="s">
        <v>3</v>
      </c>
      <c r="K7" s="6" t="s">
        <v>4</v>
      </c>
      <c r="L7" s="6" t="s">
        <v>5</v>
      </c>
      <c r="M7" s="6" t="s">
        <v>6</v>
      </c>
      <c r="N7" s="6" t="s">
        <v>7</v>
      </c>
      <c r="O7" s="6" t="s">
        <v>8</v>
      </c>
    </row>
    <row r="8" spans="1:15" s="3" customFormat="1" ht="19.5" thickBot="1" x14ac:dyDescent="0.35">
      <c r="A8" s="19" t="s">
        <v>57</v>
      </c>
      <c r="B8" s="19" t="s">
        <v>58</v>
      </c>
      <c r="C8" s="19" t="s">
        <v>59</v>
      </c>
      <c r="D8" s="19" t="s">
        <v>60</v>
      </c>
      <c r="E8" s="19" t="s">
        <v>61</v>
      </c>
      <c r="F8" s="20" t="s">
        <v>62</v>
      </c>
      <c r="G8" s="19" t="s">
        <v>63</v>
      </c>
      <c r="H8" s="19" t="s">
        <v>64</v>
      </c>
      <c r="I8" s="19">
        <v>9</v>
      </c>
      <c r="J8" s="19">
        <v>10</v>
      </c>
      <c r="K8" s="19">
        <v>11</v>
      </c>
      <c r="L8" s="19">
        <v>12</v>
      </c>
      <c r="M8" s="19">
        <v>13</v>
      </c>
      <c r="N8" s="19">
        <v>14</v>
      </c>
      <c r="O8" s="19">
        <v>15</v>
      </c>
    </row>
    <row r="9" spans="1:15" s="3" customFormat="1" ht="19.5" thickTop="1" x14ac:dyDescent="0.3">
      <c r="A9" s="15"/>
      <c r="B9" s="15"/>
      <c r="C9" s="15"/>
      <c r="D9" s="16" t="s">
        <v>68</v>
      </c>
      <c r="E9" s="15"/>
      <c r="F9" s="17"/>
      <c r="G9" s="15"/>
      <c r="H9" s="18">
        <f>SUBTOTAL(9,H10:H38)</f>
        <v>0</v>
      </c>
      <c r="I9" s="18"/>
      <c r="J9" s="51">
        <f>SUBTOTAL(9,J10:J38)</f>
        <v>316.96486399999998</v>
      </c>
      <c r="K9" s="51"/>
      <c r="L9" s="51">
        <f>SUBTOTAL(9,L10:L39)</f>
        <v>29.815799999999999</v>
      </c>
      <c r="M9" s="18"/>
      <c r="N9" s="51">
        <f>SUBTOTAL(9,N10:N39)</f>
        <v>0</v>
      </c>
      <c r="O9" s="18">
        <f>SUBTOTAL(9,O10:O39)</f>
        <v>0</v>
      </c>
    </row>
    <row r="10" spans="1:15" s="4" customFormat="1" ht="15.75" x14ac:dyDescent="0.25">
      <c r="A10" s="9"/>
      <c r="B10" s="9"/>
      <c r="C10" s="9"/>
      <c r="D10" s="10" t="s">
        <v>9</v>
      </c>
      <c r="E10" s="9"/>
      <c r="F10" s="11"/>
      <c r="G10" s="11"/>
      <c r="H10" s="11">
        <f>SUBTOTAL(9,H11:H14)</f>
        <v>0</v>
      </c>
      <c r="I10" s="11"/>
      <c r="J10" s="11">
        <f>SUBTOTAL(9,J11:J14)</f>
        <v>29.815799999999999</v>
      </c>
      <c r="K10" s="11"/>
      <c r="L10" s="11">
        <f>SUBTOTAL(9,L11:L14)</f>
        <v>29.815799999999999</v>
      </c>
      <c r="M10" s="11"/>
      <c r="N10" s="11"/>
      <c r="O10" s="11"/>
    </row>
    <row r="11" spans="1:15" x14ac:dyDescent="0.25">
      <c r="A11" s="12">
        <v>1</v>
      </c>
      <c r="B11" s="12" t="s">
        <v>10</v>
      </c>
      <c r="C11" s="12" t="s">
        <v>11</v>
      </c>
      <c r="D11" s="13" t="s">
        <v>12</v>
      </c>
      <c r="E11" s="12" t="s">
        <v>13</v>
      </c>
      <c r="F11" s="14">
        <f>217*1.5*0.3</f>
        <v>97.649999999999991</v>
      </c>
      <c r="G11" s="52"/>
      <c r="H11" s="14">
        <f>F11*G11</f>
        <v>0</v>
      </c>
      <c r="I11" s="14"/>
      <c r="J11" s="14">
        <f>F11*I11</f>
        <v>0</v>
      </c>
      <c r="K11" s="14"/>
      <c r="L11" s="14">
        <f>F11*K11</f>
        <v>0</v>
      </c>
      <c r="M11" s="14">
        <v>21</v>
      </c>
      <c r="N11" s="14">
        <f t="shared" ref="N11:N18" si="0">H11*(M11/100)</f>
        <v>0</v>
      </c>
      <c r="O11" s="14">
        <f t="shared" ref="O11:O18" si="1">N11+H11</f>
        <v>0</v>
      </c>
    </row>
    <row r="12" spans="1:15" x14ac:dyDescent="0.25">
      <c r="A12" s="12">
        <v>2</v>
      </c>
      <c r="B12" s="12" t="s">
        <v>14</v>
      </c>
      <c r="C12" s="12" t="s">
        <v>11</v>
      </c>
      <c r="D12" s="13" t="s">
        <v>15</v>
      </c>
      <c r="E12" s="12" t="s">
        <v>13</v>
      </c>
      <c r="F12" s="14">
        <f>F11</f>
        <v>97.649999999999991</v>
      </c>
      <c r="G12" s="52"/>
      <c r="H12" s="14">
        <f>F12*G12</f>
        <v>0</v>
      </c>
      <c r="I12" s="14"/>
      <c r="J12" s="14">
        <f>F12*I12</f>
        <v>0</v>
      </c>
      <c r="K12" s="14"/>
      <c r="L12" s="14">
        <f>F12*K12</f>
        <v>0</v>
      </c>
      <c r="M12" s="14">
        <v>21</v>
      </c>
      <c r="N12" s="14">
        <f t="shared" si="0"/>
        <v>0</v>
      </c>
      <c r="O12" s="14">
        <f t="shared" si="1"/>
        <v>0</v>
      </c>
    </row>
    <row r="13" spans="1:15" x14ac:dyDescent="0.25">
      <c r="A13" s="12">
        <v>3</v>
      </c>
      <c r="B13" s="12" t="s">
        <v>16</v>
      </c>
      <c r="C13" s="12" t="s">
        <v>11</v>
      </c>
      <c r="D13" s="13" t="s">
        <v>17</v>
      </c>
      <c r="E13" s="12" t="s">
        <v>13</v>
      </c>
      <c r="F13" s="14">
        <f>F11</f>
        <v>97.649999999999991</v>
      </c>
      <c r="G13" s="52"/>
      <c r="H13" s="14">
        <f>F13*G13</f>
        <v>0</v>
      </c>
      <c r="I13" s="14"/>
      <c r="J13" s="14">
        <f>F13*I13</f>
        <v>0</v>
      </c>
      <c r="K13" s="14"/>
      <c r="L13" s="14">
        <f>F13*K13</f>
        <v>0</v>
      </c>
      <c r="M13" s="14">
        <v>21</v>
      </c>
      <c r="N13" s="14">
        <f t="shared" si="0"/>
        <v>0</v>
      </c>
      <c r="O13" s="14">
        <f t="shared" si="1"/>
        <v>0</v>
      </c>
    </row>
    <row r="14" spans="1:15" x14ac:dyDescent="0.25">
      <c r="A14" s="12">
        <v>4</v>
      </c>
      <c r="B14" s="12" t="s">
        <v>73</v>
      </c>
      <c r="C14" s="12" t="s">
        <v>11</v>
      </c>
      <c r="D14" s="13" t="s">
        <v>76</v>
      </c>
      <c r="E14" s="12" t="s">
        <v>18</v>
      </c>
      <c r="F14" s="14">
        <v>260.39999999999998</v>
      </c>
      <c r="G14" s="52"/>
      <c r="H14" s="14">
        <f>F14*G14</f>
        <v>0</v>
      </c>
      <c r="I14" s="14">
        <v>0.1145</v>
      </c>
      <c r="J14" s="14">
        <f>F14*I14</f>
        <v>29.815799999999999</v>
      </c>
      <c r="K14" s="14">
        <v>0.1145</v>
      </c>
      <c r="L14" s="14">
        <f>F14*K14</f>
        <v>29.815799999999999</v>
      </c>
      <c r="M14" s="14">
        <v>21</v>
      </c>
      <c r="N14" s="14">
        <f t="shared" si="0"/>
        <v>0</v>
      </c>
      <c r="O14" s="14">
        <f t="shared" si="1"/>
        <v>0</v>
      </c>
    </row>
    <row r="15" spans="1:15" s="4" customFormat="1" ht="15.75" x14ac:dyDescent="0.25">
      <c r="A15" s="9"/>
      <c r="B15" s="9"/>
      <c r="C15" s="9"/>
      <c r="D15" s="10" t="s">
        <v>19</v>
      </c>
      <c r="E15" s="9"/>
      <c r="F15" s="11"/>
      <c r="G15" s="11"/>
      <c r="H15" s="11">
        <f>SUBTOTAL(9,H16:H18)</f>
        <v>0</v>
      </c>
      <c r="I15" s="11"/>
      <c r="J15" s="11">
        <f>SUBTOTAL(9,J16:J18)</f>
        <v>128.39282399999999</v>
      </c>
      <c r="K15" s="11"/>
      <c r="L15" s="11">
        <f>SUBTOTAL(9,L16:L18)</f>
        <v>0</v>
      </c>
      <c r="M15" s="11"/>
      <c r="N15" s="11">
        <f t="shared" si="0"/>
        <v>0</v>
      </c>
      <c r="O15" s="11">
        <f t="shared" si="1"/>
        <v>0</v>
      </c>
    </row>
    <row r="16" spans="1:15" x14ac:dyDescent="0.25">
      <c r="A16" s="12">
        <v>5</v>
      </c>
      <c r="B16" s="12" t="s">
        <v>20</v>
      </c>
      <c r="C16" s="12" t="s">
        <v>11</v>
      </c>
      <c r="D16" s="13" t="s">
        <v>21</v>
      </c>
      <c r="E16" s="12" t="s">
        <v>18</v>
      </c>
      <c r="F16" s="14">
        <v>260.39999999999998</v>
      </c>
      <c r="G16" s="52"/>
      <c r="H16" s="14">
        <f>F16*G16</f>
        <v>0</v>
      </c>
      <c r="I16" s="14">
        <v>0.27994000000000002</v>
      </c>
      <c r="J16" s="14">
        <f>F16*I16</f>
        <v>72.896376000000004</v>
      </c>
      <c r="K16" s="14"/>
      <c r="L16" s="14">
        <f>F16*K16</f>
        <v>0</v>
      </c>
      <c r="M16" s="14">
        <v>21</v>
      </c>
      <c r="N16" s="14">
        <f t="shared" si="0"/>
        <v>0</v>
      </c>
      <c r="O16" s="14">
        <f t="shared" si="1"/>
        <v>0</v>
      </c>
    </row>
    <row r="17" spans="1:15" ht="30" x14ac:dyDescent="0.25">
      <c r="A17" s="12">
        <v>6</v>
      </c>
      <c r="B17" s="12" t="s">
        <v>22</v>
      </c>
      <c r="C17" s="12" t="s">
        <v>11</v>
      </c>
      <c r="D17" s="13" t="s">
        <v>23</v>
      </c>
      <c r="E17" s="12" t="s">
        <v>18</v>
      </c>
      <c r="F17" s="14">
        <f>F16</f>
        <v>260.39999999999998</v>
      </c>
      <c r="G17" s="52"/>
      <c r="H17" s="14">
        <f>F17*G17</f>
        <v>0</v>
      </c>
      <c r="I17" s="14">
        <v>0.21251999999999999</v>
      </c>
      <c r="J17" s="14">
        <f>F17*I17</f>
        <v>55.34020799999999</v>
      </c>
      <c r="K17" s="14"/>
      <c r="L17" s="14">
        <f>F17*K17</f>
        <v>0</v>
      </c>
      <c r="M17" s="14">
        <v>21</v>
      </c>
      <c r="N17" s="14">
        <f t="shared" si="0"/>
        <v>0</v>
      </c>
      <c r="O17" s="14">
        <f t="shared" si="1"/>
        <v>0</v>
      </c>
    </row>
    <row r="18" spans="1:15" x14ac:dyDescent="0.25">
      <c r="A18" s="12">
        <v>7</v>
      </c>
      <c r="B18" s="12">
        <v>67390328</v>
      </c>
      <c r="C18" s="12" t="s">
        <v>24</v>
      </c>
      <c r="D18" s="13" t="s">
        <v>25</v>
      </c>
      <c r="E18" s="12" t="s">
        <v>26</v>
      </c>
      <c r="F18" s="14">
        <f>F16</f>
        <v>260.39999999999998</v>
      </c>
      <c r="G18" s="52"/>
      <c r="H18" s="14">
        <f>F18*G18</f>
        <v>0</v>
      </c>
      <c r="I18" s="14">
        <v>5.9999999999999995E-4</v>
      </c>
      <c r="J18" s="14">
        <f>F18*I18</f>
        <v>0.15623999999999996</v>
      </c>
      <c r="K18" s="14"/>
      <c r="L18" s="14">
        <f>F18*K18</f>
        <v>0</v>
      </c>
      <c r="M18" s="14">
        <v>21</v>
      </c>
      <c r="N18" s="14">
        <f t="shared" si="0"/>
        <v>0</v>
      </c>
      <c r="O18" s="14">
        <f t="shared" si="1"/>
        <v>0</v>
      </c>
    </row>
    <row r="19" spans="1:15" s="4" customFormat="1" ht="15.75" x14ac:dyDescent="0.25">
      <c r="A19" s="9"/>
      <c r="B19" s="9"/>
      <c r="C19" s="9"/>
      <c r="D19" s="10" t="s">
        <v>27</v>
      </c>
      <c r="E19" s="9"/>
      <c r="F19" s="11"/>
      <c r="G19" s="11"/>
      <c r="H19" s="11">
        <f>SUBTOTAL(9,H20:H23)</f>
        <v>0</v>
      </c>
      <c r="I19" s="11"/>
      <c r="J19" s="11">
        <f>SUBTOTAL(9,J20:J23)</f>
        <v>56.051100000000005</v>
      </c>
      <c r="K19" s="11"/>
      <c r="L19" s="11">
        <f>SUBTOTAL(9,L20:L23)</f>
        <v>0</v>
      </c>
      <c r="M19" s="11"/>
      <c r="N19" s="11"/>
      <c r="O19" s="11"/>
    </row>
    <row r="20" spans="1:15" ht="30" x14ac:dyDescent="0.25">
      <c r="A20" s="12">
        <v>8</v>
      </c>
      <c r="B20" s="12" t="s">
        <v>69</v>
      </c>
      <c r="C20" s="12" t="s">
        <v>11</v>
      </c>
      <c r="D20" s="13" t="s">
        <v>70</v>
      </c>
      <c r="E20" s="12" t="s">
        <v>18</v>
      </c>
      <c r="F20" s="14">
        <f>F16-F21</f>
        <v>187.39999999999998</v>
      </c>
      <c r="G20" s="52"/>
      <c r="H20" s="14">
        <f>F20*G20</f>
        <v>0</v>
      </c>
      <c r="I20" s="14">
        <v>8.4250000000000005E-2</v>
      </c>
      <c r="J20" s="14">
        <f>F20*I20</f>
        <v>15.788449999999999</v>
      </c>
      <c r="K20" s="14"/>
      <c r="L20" s="14">
        <f>F20*K20</f>
        <v>0</v>
      </c>
      <c r="M20" s="14">
        <v>21</v>
      </c>
      <c r="N20" s="14">
        <f>H20*(M20/100)</f>
        <v>0</v>
      </c>
      <c r="O20" s="14">
        <f>N20+H20</f>
        <v>0</v>
      </c>
    </row>
    <row r="21" spans="1:15" ht="30" x14ac:dyDescent="0.25">
      <c r="A21" s="12">
        <v>9</v>
      </c>
      <c r="B21" s="12" t="s">
        <v>72</v>
      </c>
      <c r="C21" s="12" t="s">
        <v>11</v>
      </c>
      <c r="D21" s="13" t="s">
        <v>71</v>
      </c>
      <c r="E21" s="12" t="s">
        <v>18</v>
      </c>
      <c r="F21" s="14">
        <v>73</v>
      </c>
      <c r="G21" s="52"/>
      <c r="H21" s="14">
        <f>F21*G21</f>
        <v>0</v>
      </c>
      <c r="I21" s="14">
        <v>8.4250000000000005E-2</v>
      </c>
      <c r="J21" s="14">
        <f>F21*I21</f>
        <v>6.1502500000000007</v>
      </c>
      <c r="K21" s="14"/>
      <c r="L21" s="14">
        <f>F21*K21</f>
        <v>0</v>
      </c>
      <c r="M21" s="14">
        <v>21</v>
      </c>
      <c r="N21" s="14">
        <f>H21*(M21/100)</f>
        <v>0</v>
      </c>
      <c r="O21" s="14">
        <f>N21+H21</f>
        <v>0</v>
      </c>
    </row>
    <row r="22" spans="1:15" x14ac:dyDescent="0.25">
      <c r="A22" s="12">
        <v>10</v>
      </c>
      <c r="B22" s="12">
        <v>59245308</v>
      </c>
      <c r="C22" s="12" t="s">
        <v>24</v>
      </c>
      <c r="D22" s="13" t="s">
        <v>86</v>
      </c>
      <c r="E22" s="12" t="s">
        <v>18</v>
      </c>
      <c r="F22" s="14">
        <f>F20</f>
        <v>187.39999999999998</v>
      </c>
      <c r="G22" s="52"/>
      <c r="H22" s="14">
        <f>F22*G22</f>
        <v>0</v>
      </c>
      <c r="I22" s="14">
        <v>0.13100000000000001</v>
      </c>
      <c r="J22" s="14">
        <f>F22*I22</f>
        <v>24.549399999999999</v>
      </c>
      <c r="K22" s="14"/>
      <c r="L22" s="14">
        <f>F22*K22</f>
        <v>0</v>
      </c>
      <c r="M22" s="14">
        <v>21</v>
      </c>
      <c r="N22" s="14">
        <f>H22*(M22/100)</f>
        <v>0</v>
      </c>
      <c r="O22" s="14">
        <f>N22+H22</f>
        <v>0</v>
      </c>
    </row>
    <row r="23" spans="1:15" x14ac:dyDescent="0.25">
      <c r="A23" s="12">
        <v>11</v>
      </c>
      <c r="B23" s="12">
        <v>59245308</v>
      </c>
      <c r="C23" s="12" t="s">
        <v>24</v>
      </c>
      <c r="D23" s="13" t="s">
        <v>87</v>
      </c>
      <c r="E23" s="12" t="s">
        <v>18</v>
      </c>
      <c r="F23" s="14">
        <f>F21</f>
        <v>73</v>
      </c>
      <c r="G23" s="52"/>
      <c r="H23" s="14">
        <f>F23*G23</f>
        <v>0</v>
      </c>
      <c r="I23" s="14">
        <v>0.13100000000000001</v>
      </c>
      <c r="J23" s="14">
        <f>F23*I23</f>
        <v>9.5630000000000006</v>
      </c>
      <c r="K23" s="14"/>
      <c r="L23" s="14">
        <f>F23*K23</f>
        <v>0</v>
      </c>
      <c r="M23" s="14">
        <v>21</v>
      </c>
      <c r="N23" s="14">
        <f>H23*(M23/100)</f>
        <v>0</v>
      </c>
      <c r="O23" s="14">
        <f>N23+H23</f>
        <v>0</v>
      </c>
    </row>
    <row r="24" spans="1:15" s="4" customFormat="1" ht="15.75" x14ac:dyDescent="0.25">
      <c r="A24" s="9"/>
      <c r="B24" s="9"/>
      <c r="C24" s="9"/>
      <c r="D24" s="10" t="s">
        <v>28</v>
      </c>
      <c r="E24" s="9"/>
      <c r="F24" s="11"/>
      <c r="G24" s="11"/>
      <c r="H24" s="11">
        <f>SUBTOTAL(9,H25:H32)</f>
        <v>0</v>
      </c>
      <c r="I24" s="11"/>
      <c r="J24" s="11">
        <f>SUBTOTAL(9,J25:J32)</f>
        <v>102.70514000000003</v>
      </c>
      <c r="K24" s="11"/>
      <c r="L24" s="11">
        <f>SUBTOTAL(9,L25:L32)</f>
        <v>0</v>
      </c>
      <c r="M24" s="11"/>
      <c r="N24" s="11"/>
      <c r="O24" s="11"/>
    </row>
    <row r="25" spans="1:15" ht="30" x14ac:dyDescent="0.25">
      <c r="A25" s="12">
        <v>12</v>
      </c>
      <c r="B25" s="12" t="s">
        <v>29</v>
      </c>
      <c r="C25" s="12" t="s">
        <v>11</v>
      </c>
      <c r="D25" s="13" t="s">
        <v>30</v>
      </c>
      <c r="E25" s="12" t="s">
        <v>26</v>
      </c>
      <c r="F25" s="14">
        <v>217</v>
      </c>
      <c r="G25" s="52"/>
      <c r="H25" s="14">
        <f t="shared" ref="H25:H32" si="2">F25*G25</f>
        <v>0</v>
      </c>
      <c r="I25" s="14">
        <v>0.20230000000000001</v>
      </c>
      <c r="J25" s="14">
        <f t="shared" ref="J25:J32" si="3">F25*I25</f>
        <v>43.899100000000004</v>
      </c>
      <c r="K25" s="14"/>
      <c r="L25" s="14">
        <f t="shared" ref="L25:L32" si="4">F25*K25</f>
        <v>0</v>
      </c>
      <c r="M25" s="14">
        <v>21</v>
      </c>
      <c r="N25" s="14">
        <f t="shared" ref="N25:N32" si="5">H25*(M25/100)</f>
        <v>0</v>
      </c>
      <c r="O25" s="14">
        <f t="shared" ref="O25:O32" si="6">N25+H25</f>
        <v>0</v>
      </c>
    </row>
    <row r="26" spans="1:15" ht="30" x14ac:dyDescent="0.25">
      <c r="A26" s="12">
        <v>13</v>
      </c>
      <c r="B26" s="12" t="s">
        <v>31</v>
      </c>
      <c r="C26" s="12" t="s">
        <v>11</v>
      </c>
      <c r="D26" s="13" t="s">
        <v>32</v>
      </c>
      <c r="E26" s="12" t="s">
        <v>26</v>
      </c>
      <c r="F26" s="14">
        <v>217</v>
      </c>
      <c r="G26" s="52"/>
      <c r="H26" s="14">
        <f t="shared" si="2"/>
        <v>0</v>
      </c>
      <c r="I26" s="14">
        <v>0.12962000000000001</v>
      </c>
      <c r="J26" s="14">
        <f t="shared" si="3"/>
        <v>28.127540000000003</v>
      </c>
      <c r="K26" s="14"/>
      <c r="L26" s="14">
        <f t="shared" si="4"/>
        <v>0</v>
      </c>
      <c r="M26" s="14">
        <v>21</v>
      </c>
      <c r="N26" s="14">
        <f t="shared" si="5"/>
        <v>0</v>
      </c>
      <c r="O26" s="14">
        <f t="shared" si="6"/>
        <v>0</v>
      </c>
    </row>
    <row r="27" spans="1:15" x14ac:dyDescent="0.25">
      <c r="A27" s="12">
        <v>14</v>
      </c>
      <c r="B27" s="12">
        <v>59217512</v>
      </c>
      <c r="C27" s="12" t="s">
        <v>24</v>
      </c>
      <c r="D27" s="13" t="s">
        <v>88</v>
      </c>
      <c r="E27" s="12" t="s">
        <v>33</v>
      </c>
      <c r="F27" s="14">
        <f>F26</f>
        <v>217</v>
      </c>
      <c r="G27" s="52"/>
      <c r="H27" s="14">
        <f t="shared" si="2"/>
        <v>0</v>
      </c>
      <c r="I27" s="14">
        <v>1.0999999999999999E-2</v>
      </c>
      <c r="J27" s="14">
        <f t="shared" si="3"/>
        <v>2.387</v>
      </c>
      <c r="K27" s="14"/>
      <c r="L27" s="14">
        <f t="shared" si="4"/>
        <v>0</v>
      </c>
      <c r="M27" s="14">
        <v>21</v>
      </c>
      <c r="N27" s="14">
        <f t="shared" si="5"/>
        <v>0</v>
      </c>
      <c r="O27" s="14">
        <f t="shared" si="6"/>
        <v>0</v>
      </c>
    </row>
    <row r="28" spans="1:15" x14ac:dyDescent="0.25">
      <c r="A28" s="12">
        <v>15</v>
      </c>
      <c r="B28" s="12">
        <v>59217476</v>
      </c>
      <c r="C28" s="12" t="s">
        <v>24</v>
      </c>
      <c r="D28" s="13" t="s">
        <v>34</v>
      </c>
      <c r="E28" s="12" t="s">
        <v>33</v>
      </c>
      <c r="F28" s="14">
        <f>F25</f>
        <v>217</v>
      </c>
      <c r="G28" s="52"/>
      <c r="H28" s="14">
        <f t="shared" si="2"/>
        <v>0</v>
      </c>
      <c r="I28" s="14">
        <v>8.5999999999999993E-2</v>
      </c>
      <c r="J28" s="14">
        <f t="shared" si="3"/>
        <v>18.661999999999999</v>
      </c>
      <c r="K28" s="14"/>
      <c r="L28" s="14">
        <f t="shared" si="4"/>
        <v>0</v>
      </c>
      <c r="M28" s="14">
        <v>21</v>
      </c>
      <c r="N28" s="14">
        <f t="shared" si="5"/>
        <v>0</v>
      </c>
      <c r="O28" s="14">
        <f t="shared" si="6"/>
        <v>0</v>
      </c>
    </row>
    <row r="29" spans="1:15" x14ac:dyDescent="0.25">
      <c r="A29" s="12">
        <v>16</v>
      </c>
      <c r="B29" s="12" t="s">
        <v>81</v>
      </c>
      <c r="C29" s="12" t="s">
        <v>24</v>
      </c>
      <c r="D29" s="13" t="s">
        <v>89</v>
      </c>
      <c r="E29" s="12" t="s">
        <v>33</v>
      </c>
      <c r="F29" s="14">
        <v>5</v>
      </c>
      <c r="G29" s="52"/>
      <c r="H29" s="14">
        <f t="shared" ref="H29:H31" si="7">F29*G29</f>
        <v>0</v>
      </c>
      <c r="I29" s="14">
        <v>7.1999999999999995E-2</v>
      </c>
      <c r="J29" s="14">
        <f t="shared" ref="J29:J31" si="8">F29*I29</f>
        <v>0.36</v>
      </c>
      <c r="K29" s="14"/>
      <c r="L29" s="14">
        <f t="shared" ref="L29:L31" si="9">F29*K29</f>
        <v>0</v>
      </c>
      <c r="M29" s="14">
        <v>21</v>
      </c>
      <c r="N29" s="14">
        <f t="shared" ref="N29:N31" si="10">H29*(M29/100)</f>
        <v>0</v>
      </c>
      <c r="O29" s="14">
        <f t="shared" ref="O29:O31" si="11">N29+H29</f>
        <v>0</v>
      </c>
    </row>
    <row r="30" spans="1:15" x14ac:dyDescent="0.25">
      <c r="A30" s="12">
        <v>17</v>
      </c>
      <c r="B30" s="12" t="s">
        <v>82</v>
      </c>
      <c r="C30" s="12" t="s">
        <v>24</v>
      </c>
      <c r="D30" t="s">
        <v>90</v>
      </c>
      <c r="E30" s="12" t="s">
        <v>33</v>
      </c>
      <c r="F30" s="14">
        <v>6</v>
      </c>
      <c r="G30" s="52"/>
      <c r="H30" s="14">
        <f t="shared" si="7"/>
        <v>0</v>
      </c>
      <c r="I30" s="14">
        <v>7.1999999999999995E-2</v>
      </c>
      <c r="J30" s="14">
        <f t="shared" si="8"/>
        <v>0.43199999999999994</v>
      </c>
      <c r="K30" s="14"/>
      <c r="L30" s="14">
        <f t="shared" si="9"/>
        <v>0</v>
      </c>
      <c r="M30" s="14">
        <v>21</v>
      </c>
      <c r="N30" s="14">
        <f t="shared" si="10"/>
        <v>0</v>
      </c>
      <c r="O30" s="14">
        <f t="shared" si="11"/>
        <v>0</v>
      </c>
    </row>
    <row r="31" spans="1:15" x14ac:dyDescent="0.25">
      <c r="A31" s="12">
        <v>18</v>
      </c>
      <c r="B31" s="12" t="s">
        <v>83</v>
      </c>
      <c r="C31" s="12" t="s">
        <v>24</v>
      </c>
      <c r="D31" t="s">
        <v>91</v>
      </c>
      <c r="E31" s="12" t="s">
        <v>33</v>
      </c>
      <c r="F31" s="14">
        <v>25</v>
      </c>
      <c r="G31" s="52"/>
      <c r="H31" s="14">
        <f t="shared" si="7"/>
        <v>0</v>
      </c>
      <c r="I31" s="14">
        <v>5.3499999999999999E-2</v>
      </c>
      <c r="J31" s="14">
        <f t="shared" si="8"/>
        <v>1.3374999999999999</v>
      </c>
      <c r="K31" s="14"/>
      <c r="L31" s="14">
        <f t="shared" si="9"/>
        <v>0</v>
      </c>
      <c r="M31" s="14">
        <v>21</v>
      </c>
      <c r="N31" s="14">
        <f t="shared" si="10"/>
        <v>0</v>
      </c>
      <c r="O31" s="14">
        <f t="shared" si="11"/>
        <v>0</v>
      </c>
    </row>
    <row r="32" spans="1:15" x14ac:dyDescent="0.25">
      <c r="A32" s="12">
        <v>19</v>
      </c>
      <c r="B32" s="12" t="s">
        <v>35</v>
      </c>
      <c r="C32" s="12" t="s">
        <v>24</v>
      </c>
      <c r="D32" s="13" t="s">
        <v>77</v>
      </c>
      <c r="E32" s="12" t="s">
        <v>39</v>
      </c>
      <c r="F32" s="14">
        <v>7.5</v>
      </c>
      <c r="G32" s="52"/>
      <c r="H32" s="14">
        <f t="shared" si="2"/>
        <v>0</v>
      </c>
      <c r="I32" s="14">
        <v>1</v>
      </c>
      <c r="J32" s="14">
        <f t="shared" si="3"/>
        <v>7.5</v>
      </c>
      <c r="K32" s="14"/>
      <c r="L32" s="14">
        <f t="shared" si="4"/>
        <v>0</v>
      </c>
      <c r="M32" s="14">
        <v>21</v>
      </c>
      <c r="N32" s="14">
        <f t="shared" si="5"/>
        <v>0</v>
      </c>
      <c r="O32" s="14">
        <f t="shared" si="6"/>
        <v>0</v>
      </c>
    </row>
    <row r="33" spans="1:15" s="4" customFormat="1" ht="15.75" x14ac:dyDescent="0.25">
      <c r="A33" s="9"/>
      <c r="B33" s="9"/>
      <c r="C33" s="9"/>
      <c r="D33" s="10" t="s">
        <v>36</v>
      </c>
      <c r="E33" s="9"/>
      <c r="F33" s="11"/>
      <c r="G33" s="11"/>
      <c r="H33" s="11">
        <f>SUBTOTAL(9,H34:H34)</f>
        <v>0</v>
      </c>
      <c r="I33" s="11"/>
      <c r="J33" s="11">
        <f>SUBTOTAL(9,J34:J34)</f>
        <v>0</v>
      </c>
      <c r="K33" s="11"/>
      <c r="L33" s="11">
        <f>SUBTOTAL(9,L34:L34)</f>
        <v>0</v>
      </c>
      <c r="M33" s="11"/>
      <c r="N33" s="11"/>
      <c r="O33" s="11"/>
    </row>
    <row r="34" spans="1:15" x14ac:dyDescent="0.25">
      <c r="A34" s="12">
        <v>20</v>
      </c>
      <c r="B34" s="12" t="s">
        <v>37</v>
      </c>
      <c r="C34" s="12" t="s">
        <v>11</v>
      </c>
      <c r="D34" s="13" t="s">
        <v>38</v>
      </c>
      <c r="E34" s="12" t="s">
        <v>39</v>
      </c>
      <c r="F34" s="14">
        <v>316.95999999999998</v>
      </c>
      <c r="G34" s="52"/>
      <c r="H34" s="14">
        <f>F34*G34</f>
        <v>0</v>
      </c>
      <c r="I34" s="14"/>
      <c r="J34" s="14">
        <f>F34*I34</f>
        <v>0</v>
      </c>
      <c r="K34" s="14"/>
      <c r="L34" s="14">
        <f>F34*K34</f>
        <v>0</v>
      </c>
      <c r="M34" s="14">
        <v>21</v>
      </c>
      <c r="N34" s="14">
        <f>H34*(M34/100)</f>
        <v>0</v>
      </c>
      <c r="O34" s="14">
        <f>N34+H34</f>
        <v>0</v>
      </c>
    </row>
    <row r="35" spans="1:15" s="4" customFormat="1" ht="15.75" x14ac:dyDescent="0.25">
      <c r="A35" s="9"/>
      <c r="B35" s="9"/>
      <c r="C35" s="9"/>
      <c r="D35" s="10" t="s">
        <v>40</v>
      </c>
      <c r="E35" s="9"/>
      <c r="F35" s="11"/>
      <c r="G35" s="11"/>
      <c r="H35" s="11">
        <f>SUBTOTAL(9,H36:H38)</f>
        <v>0</v>
      </c>
      <c r="I35" s="11"/>
      <c r="J35" s="11">
        <f>SUBTOTAL(9,J36:J38)</f>
        <v>0</v>
      </c>
      <c r="K35" s="11"/>
      <c r="L35" s="11">
        <f>SUBTOTAL(9,L36:L38)</f>
        <v>0</v>
      </c>
      <c r="M35" s="11"/>
      <c r="N35" s="11"/>
      <c r="O35" s="11"/>
    </row>
    <row r="36" spans="1:15" x14ac:dyDescent="0.25">
      <c r="A36" s="12">
        <v>21</v>
      </c>
      <c r="B36" s="12" t="s">
        <v>41</v>
      </c>
      <c r="C36" s="12" t="s">
        <v>42</v>
      </c>
      <c r="D36" s="13" t="s">
        <v>43</v>
      </c>
      <c r="E36" s="12" t="s">
        <v>44</v>
      </c>
      <c r="F36" s="14">
        <v>1</v>
      </c>
      <c r="G36" s="52"/>
      <c r="H36" s="14">
        <f>F36*G36</f>
        <v>0</v>
      </c>
      <c r="I36" s="14"/>
      <c r="J36" s="14">
        <f>F36*I36</f>
        <v>0</v>
      </c>
      <c r="K36" s="14"/>
      <c r="L36" s="14">
        <f>F36*K36</f>
        <v>0</v>
      </c>
      <c r="M36" s="14">
        <v>21</v>
      </c>
      <c r="N36" s="14">
        <f>H36*(M36/100)</f>
        <v>0</v>
      </c>
      <c r="O36" s="14">
        <f>N36+H36</f>
        <v>0</v>
      </c>
    </row>
    <row r="37" spans="1:15" x14ac:dyDescent="0.25">
      <c r="A37" s="12">
        <v>22</v>
      </c>
      <c r="B37" s="12" t="s">
        <v>45</v>
      </c>
      <c r="C37" s="12" t="s">
        <v>42</v>
      </c>
      <c r="D37" s="13" t="s">
        <v>46</v>
      </c>
      <c r="E37" s="12" t="s">
        <v>44</v>
      </c>
      <c r="F37" s="14">
        <v>1</v>
      </c>
      <c r="G37" s="52"/>
      <c r="H37" s="14">
        <f>F37*G37</f>
        <v>0</v>
      </c>
      <c r="I37" s="14"/>
      <c r="J37" s="14">
        <f>F37*I37</f>
        <v>0</v>
      </c>
      <c r="K37" s="14"/>
      <c r="L37" s="14">
        <f>F37*K37</f>
        <v>0</v>
      </c>
      <c r="M37" s="14">
        <v>21</v>
      </c>
      <c r="N37" s="14">
        <f>H37*(M37/100)</f>
        <v>0</v>
      </c>
      <c r="O37" s="14">
        <f>N37+H37</f>
        <v>0</v>
      </c>
    </row>
    <row r="38" spans="1:15" x14ac:dyDescent="0.25">
      <c r="A38" s="12">
        <v>23</v>
      </c>
      <c r="B38" s="12" t="s">
        <v>47</v>
      </c>
      <c r="C38" s="12" t="s">
        <v>42</v>
      </c>
      <c r="D38" s="13" t="s">
        <v>48</v>
      </c>
      <c r="E38" s="12" t="s">
        <v>13</v>
      </c>
      <c r="F38" s="14">
        <f>F11</f>
        <v>97.649999999999991</v>
      </c>
      <c r="G38" s="52"/>
      <c r="H38" s="14">
        <f>F38*G38</f>
        <v>0</v>
      </c>
      <c r="I38" s="14"/>
      <c r="J38" s="14">
        <f>F38*I38</f>
        <v>0</v>
      </c>
      <c r="K38" s="14"/>
      <c r="L38" s="14">
        <f>F38*K38</f>
        <v>0</v>
      </c>
      <c r="M38" s="14">
        <v>21</v>
      </c>
      <c r="N38" s="14">
        <f>H38*(M38/100)</f>
        <v>0</v>
      </c>
      <c r="O38" s="14">
        <f>N38+H38</f>
        <v>0</v>
      </c>
    </row>
    <row r="39" spans="1:15" x14ac:dyDescent="0.25">
      <c r="A39" s="12">
        <v>24</v>
      </c>
      <c r="B39" s="12" t="s">
        <v>78</v>
      </c>
      <c r="C39" s="12" t="s">
        <v>42</v>
      </c>
      <c r="D39" s="13" t="s">
        <v>79</v>
      </c>
      <c r="E39" s="12" t="s">
        <v>80</v>
      </c>
      <c r="F39" s="14">
        <v>14</v>
      </c>
      <c r="G39" s="52"/>
      <c r="H39" s="14">
        <f>F39*G39</f>
        <v>0</v>
      </c>
      <c r="I39" s="14"/>
      <c r="J39" s="14">
        <f>F39*I39</f>
        <v>0</v>
      </c>
      <c r="K39" s="14"/>
      <c r="L39" s="14">
        <f>F39*K39</f>
        <v>0</v>
      </c>
      <c r="M39" s="14">
        <v>21</v>
      </c>
      <c r="N39" s="14">
        <f>H39*(M39/100)</f>
        <v>0</v>
      </c>
      <c r="O39" s="14">
        <f>N39+H39</f>
        <v>0</v>
      </c>
    </row>
  </sheetData>
  <pageMargins left="0.31496062992125984" right="0.31496062992125984" top="0.78740157480314965" bottom="0.78740157480314965" header="0.31496062992125984" footer="0.31496062992125984"/>
  <pageSetup paperSize="257" scale="6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51C2CC947236E489842E0572084B030" ma:contentTypeVersion="6" ma:contentTypeDescription="Vytvoří nový dokument" ma:contentTypeScope="" ma:versionID="0d6d79cd34b2cc8d229dbdcc4a96963b">
  <xsd:schema xmlns:xsd="http://www.w3.org/2001/XMLSchema" xmlns:xs="http://www.w3.org/2001/XMLSchema" xmlns:p="http://schemas.microsoft.com/office/2006/metadata/properties" xmlns:ns2="e082abc5-11ac-4495-bebc-0b3aa4037d75" targetNamespace="http://schemas.microsoft.com/office/2006/metadata/properties" ma:root="true" ma:fieldsID="be72b7a2b175d0ad4dd4c84eca95d118" ns2:_="">
    <xsd:import namespace="e082abc5-11ac-4495-bebc-0b3aa4037d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82abc5-11ac-4495-bebc-0b3aa4037d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2AE013-0425-4AA5-8F72-9742F78F15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82abc5-11ac-4495-bebc-0b3aa4037d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0EB067-9216-4BE6-A5C9-F5CFE01550F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e082abc5-11ac-4495-bebc-0b3aa4037d75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402F3E6-F12F-49AB-ADDE-ADAAB05B99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Chodnik Nova Telib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Pracovna</dc:creator>
  <cp:lastModifiedBy>Veronika</cp:lastModifiedBy>
  <cp:lastPrinted>2017-01-24T15:17:15Z</cp:lastPrinted>
  <dcterms:created xsi:type="dcterms:W3CDTF">2015-09-29T07:49:47Z</dcterms:created>
  <dcterms:modified xsi:type="dcterms:W3CDTF">2018-05-24T10:31:17Z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0x010100751C2CC947236E489842E0572084B030</vt:lpwstr>
  </property>
</Properties>
</file>